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m_chvalova_spucr_cz/Documents/MigraceDiskuL/CHVÁLOVÁ/Výsadby BK16d, BK17a, BK17b a BC10 v k.ú. Veselí-Předměstí_NPO_II/ZD/"/>
    </mc:Choice>
  </mc:AlternateContent>
  <xr:revisionPtr revIDLastSave="0" documentId="8_{45E0B313-9F37-49F0-9DE8-4FB0F8F2A634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Rekapitulace stavby" sheetId="1" r:id="rId1"/>
    <sheet name="BK17a - Biokoridor BK17a ..." sheetId="2" r:id="rId2"/>
    <sheet name="BC10 - Biocentrum BC10 (o..." sheetId="3" r:id="rId3"/>
    <sheet name="BK17b - Biokoridor BK17b ..." sheetId="4" r:id="rId4"/>
    <sheet name="BK16d - Biokoridor BK16d ..." sheetId="5" r:id="rId5"/>
    <sheet name="Pokyny pro vyplnění" sheetId="6" r:id="rId6"/>
  </sheets>
  <definedNames>
    <definedName name="_xlnm._FilterDatabase" localSheetId="2" hidden="1">'BC10 - Biocentrum BC10 (o...'!$C$88:$K$378</definedName>
    <definedName name="_xlnm._FilterDatabase" localSheetId="4" hidden="1">'BK16d - Biokoridor BK16d ...'!$C$87:$K$335</definedName>
    <definedName name="_xlnm._FilterDatabase" localSheetId="1" hidden="1">'BK17a - Biokoridor BK17a ...'!$C$87:$K$335</definedName>
    <definedName name="_xlnm._FilterDatabase" localSheetId="3" hidden="1">'BK17b - Biokoridor BK17b ...'!$C$87:$K$332</definedName>
    <definedName name="_xlnm.Print_Titles" localSheetId="2">'BC10 - Biocentrum BC10 (o...'!$88:$88</definedName>
    <definedName name="_xlnm.Print_Titles" localSheetId="4">'BK16d - Biokoridor BK16d ...'!$87:$87</definedName>
    <definedName name="_xlnm.Print_Titles" localSheetId="1">'BK17a - Biokoridor BK17a ...'!$87:$87</definedName>
    <definedName name="_xlnm.Print_Titles" localSheetId="3">'BK17b - Biokoridor BK17b ...'!$87:$87</definedName>
    <definedName name="_xlnm.Print_Titles" localSheetId="0">'Rekapitulace stavby'!$52:$52</definedName>
    <definedName name="_xlnm.Print_Area" localSheetId="2">'BC10 - Biocentrum BC10 (o...'!$C$4:$J$39,'BC10 - Biocentrum BC10 (o...'!$C$45:$J$70,'BC10 - Biocentrum BC10 (o...'!$C$76:$K$378</definedName>
    <definedName name="_xlnm.Print_Area" localSheetId="4">'BK16d - Biokoridor BK16d ...'!$C$4:$J$39,'BK16d - Biokoridor BK16d ...'!$C$45:$J$69,'BK16d - Biokoridor BK16d ...'!$C$75:$K$335</definedName>
    <definedName name="_xlnm.Print_Area" localSheetId="1">'BK17a - Biokoridor BK17a ...'!$C$4:$J$39,'BK17a - Biokoridor BK17a ...'!$C$45:$J$69,'BK17a - Biokoridor BK17a ...'!$C$75:$K$335</definedName>
    <definedName name="_xlnm.Print_Area" localSheetId="3">'BK17b - Biokoridor BK17b ...'!$C$4:$J$39,'BK17b - Biokoridor BK17b ...'!$C$45:$J$69,'BK17b - Biokoridor BK17b ...'!$C$75:$K$332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 s="1"/>
  <c r="J35" i="5"/>
  <c r="AX58" i="1" s="1"/>
  <c r="BI334" i="5"/>
  <c r="BH334" i="5"/>
  <c r="BG334" i="5"/>
  <c r="BF334" i="5"/>
  <c r="T334" i="5"/>
  <c r="R334" i="5"/>
  <c r="P334" i="5"/>
  <c r="BI333" i="5"/>
  <c r="BH333" i="5"/>
  <c r="BG333" i="5"/>
  <c r="BF333" i="5"/>
  <c r="T333" i="5"/>
  <c r="R333" i="5"/>
  <c r="P333" i="5"/>
  <c r="BI332" i="5"/>
  <c r="BH332" i="5"/>
  <c r="BG332" i="5"/>
  <c r="BF332" i="5"/>
  <c r="T332" i="5"/>
  <c r="R332" i="5"/>
  <c r="P332" i="5"/>
  <c r="BI331" i="5"/>
  <c r="BH331" i="5"/>
  <c r="BG331" i="5"/>
  <c r="BF331" i="5"/>
  <c r="T331" i="5"/>
  <c r="R331" i="5"/>
  <c r="P331" i="5"/>
  <c r="BI327" i="5"/>
  <c r="BH327" i="5"/>
  <c r="BG327" i="5"/>
  <c r="BF327" i="5"/>
  <c r="T327" i="5"/>
  <c r="T326" i="5" s="1"/>
  <c r="R327" i="5"/>
  <c r="R326" i="5"/>
  <c r="P327" i="5"/>
  <c r="P326" i="5"/>
  <c r="BI322" i="5"/>
  <c r="BH322" i="5"/>
  <c r="BG322" i="5"/>
  <c r="BF322" i="5"/>
  <c r="T322" i="5"/>
  <c r="R322" i="5"/>
  <c r="P322" i="5"/>
  <c r="BI320" i="5"/>
  <c r="BH320" i="5"/>
  <c r="BG320" i="5"/>
  <c r="BF320" i="5"/>
  <c r="T320" i="5"/>
  <c r="R320" i="5"/>
  <c r="P320" i="5"/>
  <c r="BI314" i="5"/>
  <c r="BH314" i="5"/>
  <c r="BG314" i="5"/>
  <c r="BF314" i="5"/>
  <c r="T314" i="5"/>
  <c r="R314" i="5"/>
  <c r="P314" i="5"/>
  <c r="BI308" i="5"/>
  <c r="BH308" i="5"/>
  <c r="BG308" i="5"/>
  <c r="BF308" i="5"/>
  <c r="T308" i="5"/>
  <c r="R308" i="5"/>
  <c r="P308" i="5"/>
  <c r="BI305" i="5"/>
  <c r="BH305" i="5"/>
  <c r="BG305" i="5"/>
  <c r="BF305" i="5"/>
  <c r="T305" i="5"/>
  <c r="R305" i="5"/>
  <c r="P305" i="5"/>
  <c r="BI302" i="5"/>
  <c r="BH302" i="5"/>
  <c r="BG302" i="5"/>
  <c r="BF302" i="5"/>
  <c r="T302" i="5"/>
  <c r="R302" i="5"/>
  <c r="P302" i="5"/>
  <c r="BI298" i="5"/>
  <c r="BH298" i="5"/>
  <c r="BG298" i="5"/>
  <c r="BF298" i="5"/>
  <c r="T298" i="5"/>
  <c r="R298" i="5"/>
  <c r="P298" i="5"/>
  <c r="BI294" i="5"/>
  <c r="BH294" i="5"/>
  <c r="BG294" i="5"/>
  <c r="BF294" i="5"/>
  <c r="T294" i="5"/>
  <c r="R294" i="5"/>
  <c r="P294" i="5"/>
  <c r="BI291" i="5"/>
  <c r="BH291" i="5"/>
  <c r="BG291" i="5"/>
  <c r="BF291" i="5"/>
  <c r="T291" i="5"/>
  <c r="R291" i="5"/>
  <c r="P291" i="5"/>
  <c r="BI286" i="5"/>
  <c r="BH286" i="5"/>
  <c r="BG286" i="5"/>
  <c r="BF286" i="5"/>
  <c r="T286" i="5"/>
  <c r="R286" i="5"/>
  <c r="P286" i="5"/>
  <c r="BI283" i="5"/>
  <c r="BH283" i="5"/>
  <c r="BG283" i="5"/>
  <c r="BF283" i="5"/>
  <c r="T283" i="5"/>
  <c r="R283" i="5"/>
  <c r="P283" i="5"/>
  <c r="BI280" i="5"/>
  <c r="BH280" i="5"/>
  <c r="BG280" i="5"/>
  <c r="BF280" i="5"/>
  <c r="T280" i="5"/>
  <c r="R280" i="5"/>
  <c r="P280" i="5"/>
  <c r="BI276" i="5"/>
  <c r="BH276" i="5"/>
  <c r="BG276" i="5"/>
  <c r="BF276" i="5"/>
  <c r="T276" i="5"/>
  <c r="R276" i="5"/>
  <c r="P276" i="5"/>
  <c r="BI275" i="5"/>
  <c r="BH275" i="5"/>
  <c r="BG275" i="5"/>
  <c r="BF275" i="5"/>
  <c r="T275" i="5"/>
  <c r="R275" i="5"/>
  <c r="P275" i="5"/>
  <c r="BI272" i="5"/>
  <c r="BH272" i="5"/>
  <c r="BG272" i="5"/>
  <c r="BF272" i="5"/>
  <c r="T272" i="5"/>
  <c r="R272" i="5"/>
  <c r="P272" i="5"/>
  <c r="BI267" i="5"/>
  <c r="BH267" i="5"/>
  <c r="BG267" i="5"/>
  <c r="BF267" i="5"/>
  <c r="T267" i="5"/>
  <c r="R267" i="5"/>
  <c r="P267" i="5"/>
  <c r="BI265" i="5"/>
  <c r="BH265" i="5"/>
  <c r="BG265" i="5"/>
  <c r="BF265" i="5"/>
  <c r="T265" i="5"/>
  <c r="R265" i="5"/>
  <c r="P265" i="5"/>
  <c r="BI259" i="5"/>
  <c r="BH259" i="5"/>
  <c r="BG259" i="5"/>
  <c r="BF259" i="5"/>
  <c r="T259" i="5"/>
  <c r="R259" i="5"/>
  <c r="P259" i="5"/>
  <c r="BI255" i="5"/>
  <c r="BH255" i="5"/>
  <c r="BG255" i="5"/>
  <c r="BF255" i="5"/>
  <c r="T255" i="5"/>
  <c r="R255" i="5"/>
  <c r="P255" i="5"/>
  <c r="BI252" i="5"/>
  <c r="BH252" i="5"/>
  <c r="BG252" i="5"/>
  <c r="BF252" i="5"/>
  <c r="T252" i="5"/>
  <c r="R252" i="5"/>
  <c r="P252" i="5"/>
  <c r="BI247" i="5"/>
  <c r="BH247" i="5"/>
  <c r="BG247" i="5"/>
  <c r="BF247" i="5"/>
  <c r="T247" i="5"/>
  <c r="R247" i="5"/>
  <c r="P247" i="5"/>
  <c r="BI244" i="5"/>
  <c r="BH244" i="5"/>
  <c r="BG244" i="5"/>
  <c r="BF244" i="5"/>
  <c r="T244" i="5"/>
  <c r="R244" i="5"/>
  <c r="P244" i="5"/>
  <c r="BI239" i="5"/>
  <c r="BH239" i="5"/>
  <c r="BG239" i="5"/>
  <c r="BF239" i="5"/>
  <c r="T239" i="5"/>
  <c r="R239" i="5"/>
  <c r="P239" i="5"/>
  <c r="BI237" i="5"/>
  <c r="BH237" i="5"/>
  <c r="BG237" i="5"/>
  <c r="BF237" i="5"/>
  <c r="T237" i="5"/>
  <c r="R237" i="5"/>
  <c r="P237" i="5"/>
  <c r="BI231" i="5"/>
  <c r="BH231" i="5"/>
  <c r="BG231" i="5"/>
  <c r="BF231" i="5"/>
  <c r="T231" i="5"/>
  <c r="R231" i="5"/>
  <c r="P231" i="5"/>
  <c r="BI227" i="5"/>
  <c r="BH227" i="5"/>
  <c r="BG227" i="5"/>
  <c r="BF227" i="5"/>
  <c r="T227" i="5"/>
  <c r="R227" i="5"/>
  <c r="P227" i="5"/>
  <c r="BI224" i="5"/>
  <c r="BH224" i="5"/>
  <c r="BG224" i="5"/>
  <c r="BF224" i="5"/>
  <c r="T224" i="5"/>
  <c r="R224" i="5"/>
  <c r="P224" i="5"/>
  <c r="BI219" i="5"/>
  <c r="BH219" i="5"/>
  <c r="BG219" i="5"/>
  <c r="BF219" i="5"/>
  <c r="T219" i="5"/>
  <c r="R219" i="5"/>
  <c r="P219" i="5"/>
  <c r="BI217" i="5"/>
  <c r="BH217" i="5"/>
  <c r="BG217" i="5"/>
  <c r="BF217" i="5"/>
  <c r="T217" i="5"/>
  <c r="R217" i="5"/>
  <c r="P217" i="5"/>
  <c r="BI211" i="5"/>
  <c r="BH211" i="5"/>
  <c r="BG211" i="5"/>
  <c r="BF211" i="5"/>
  <c r="T211" i="5"/>
  <c r="R211" i="5"/>
  <c r="P211" i="5"/>
  <c r="BI203" i="5"/>
  <c r="BH203" i="5"/>
  <c r="BG203" i="5"/>
  <c r="BF203" i="5"/>
  <c r="T203" i="5"/>
  <c r="R203" i="5"/>
  <c r="P203" i="5"/>
  <c r="BI199" i="5"/>
  <c r="BH199" i="5"/>
  <c r="BG199" i="5"/>
  <c r="BF199" i="5"/>
  <c r="T199" i="5"/>
  <c r="R199" i="5"/>
  <c r="P199" i="5"/>
  <c r="BI195" i="5"/>
  <c r="BH195" i="5"/>
  <c r="BG195" i="5"/>
  <c r="BF195" i="5"/>
  <c r="T195" i="5"/>
  <c r="R195" i="5"/>
  <c r="P195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6" i="5"/>
  <c r="BH156" i="5"/>
  <c r="BG156" i="5"/>
  <c r="BF156" i="5"/>
  <c r="T156" i="5"/>
  <c r="R156" i="5"/>
  <c r="P156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BI117" i="5"/>
  <c r="BH117" i="5"/>
  <c r="BG117" i="5"/>
  <c r="BF117" i="5"/>
  <c r="T117" i="5"/>
  <c r="R117" i="5"/>
  <c r="P117" i="5"/>
  <c r="BI114" i="5"/>
  <c r="BH114" i="5"/>
  <c r="BG114" i="5"/>
  <c r="BF114" i="5"/>
  <c r="T114" i="5"/>
  <c r="R114" i="5"/>
  <c r="P114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6" i="5"/>
  <c r="BH106" i="5"/>
  <c r="BG106" i="5"/>
  <c r="BF106" i="5"/>
  <c r="T106" i="5"/>
  <c r="R106" i="5"/>
  <c r="P106" i="5"/>
  <c r="BI101" i="5"/>
  <c r="BH101" i="5"/>
  <c r="BG101" i="5"/>
  <c r="BF101" i="5"/>
  <c r="T101" i="5"/>
  <c r="R101" i="5"/>
  <c r="P101" i="5"/>
  <c r="BI98" i="5"/>
  <c r="BH98" i="5"/>
  <c r="BG98" i="5"/>
  <c r="BF98" i="5"/>
  <c r="T98" i="5"/>
  <c r="R98" i="5"/>
  <c r="P98" i="5"/>
  <c r="BI95" i="5"/>
  <c r="BH95" i="5"/>
  <c r="BG95" i="5"/>
  <c r="BF95" i="5"/>
  <c r="T95" i="5"/>
  <c r="R95" i="5"/>
  <c r="P95" i="5"/>
  <c r="BI91" i="5"/>
  <c r="BH91" i="5"/>
  <c r="BG91" i="5"/>
  <c r="BF91" i="5"/>
  <c r="T91" i="5"/>
  <c r="R91" i="5"/>
  <c r="P91" i="5"/>
  <c r="F84" i="5"/>
  <c r="F82" i="5"/>
  <c r="E80" i="5"/>
  <c r="F54" i="5"/>
  <c r="F52" i="5"/>
  <c r="E50" i="5"/>
  <c r="J24" i="5"/>
  <c r="E24" i="5"/>
  <c r="J85" i="5" s="1"/>
  <c r="J23" i="5"/>
  <c r="J21" i="5"/>
  <c r="E21" i="5"/>
  <c r="J54" i="5" s="1"/>
  <c r="J20" i="5"/>
  <c r="J18" i="5"/>
  <c r="E18" i="5"/>
  <c r="F55" i="5" s="1"/>
  <c r="J17" i="5"/>
  <c r="J12" i="5"/>
  <c r="J82" i="5"/>
  <c r="E7" i="5"/>
  <c r="E78" i="5" s="1"/>
  <c r="J37" i="4"/>
  <c r="J36" i="4"/>
  <c r="AY57" i="1" s="1"/>
  <c r="J35" i="4"/>
  <c r="AX57" i="1" s="1"/>
  <c r="BI331" i="4"/>
  <c r="BH331" i="4"/>
  <c r="BG331" i="4"/>
  <c r="BF331" i="4"/>
  <c r="T331" i="4"/>
  <c r="R331" i="4"/>
  <c r="P331" i="4"/>
  <c r="BI330" i="4"/>
  <c r="BH330" i="4"/>
  <c r="BG330" i="4"/>
  <c r="BF330" i="4"/>
  <c r="T330" i="4"/>
  <c r="R330" i="4"/>
  <c r="P330" i="4"/>
  <c r="BI329" i="4"/>
  <c r="BH329" i="4"/>
  <c r="BG329" i="4"/>
  <c r="BF329" i="4"/>
  <c r="T329" i="4"/>
  <c r="R329" i="4"/>
  <c r="P329" i="4"/>
  <c r="BI328" i="4"/>
  <c r="BH328" i="4"/>
  <c r="BG328" i="4"/>
  <c r="BF328" i="4"/>
  <c r="T328" i="4"/>
  <c r="R328" i="4"/>
  <c r="P328" i="4"/>
  <c r="BI325" i="4"/>
  <c r="BH325" i="4"/>
  <c r="BG325" i="4"/>
  <c r="BF325" i="4"/>
  <c r="T325" i="4"/>
  <c r="T324" i="4" s="1"/>
  <c r="R325" i="4"/>
  <c r="R324" i="4"/>
  <c r="P325" i="4"/>
  <c r="P324" i="4"/>
  <c r="BI320" i="4"/>
  <c r="BH320" i="4"/>
  <c r="BG320" i="4"/>
  <c r="BF320" i="4"/>
  <c r="T320" i="4"/>
  <c r="R320" i="4"/>
  <c r="P320" i="4"/>
  <c r="BI318" i="4"/>
  <c r="BH318" i="4"/>
  <c r="BG318" i="4"/>
  <c r="BF318" i="4"/>
  <c r="T318" i="4"/>
  <c r="R318" i="4"/>
  <c r="P318" i="4"/>
  <c r="BI312" i="4"/>
  <c r="BH312" i="4"/>
  <c r="BG312" i="4"/>
  <c r="BF312" i="4"/>
  <c r="T312" i="4"/>
  <c r="R312" i="4"/>
  <c r="P312" i="4"/>
  <c r="BI306" i="4"/>
  <c r="BH306" i="4"/>
  <c r="BG306" i="4"/>
  <c r="BF306" i="4"/>
  <c r="T306" i="4"/>
  <c r="R306" i="4"/>
  <c r="P306" i="4"/>
  <c r="BI303" i="4"/>
  <c r="BH303" i="4"/>
  <c r="BG303" i="4"/>
  <c r="BF303" i="4"/>
  <c r="T303" i="4"/>
  <c r="R303" i="4"/>
  <c r="P303" i="4"/>
  <c r="BI300" i="4"/>
  <c r="BH300" i="4"/>
  <c r="BG300" i="4"/>
  <c r="BF300" i="4"/>
  <c r="T300" i="4"/>
  <c r="R300" i="4"/>
  <c r="P300" i="4"/>
  <c r="BI296" i="4"/>
  <c r="BH296" i="4"/>
  <c r="BG296" i="4"/>
  <c r="BF296" i="4"/>
  <c r="T296" i="4"/>
  <c r="R296" i="4"/>
  <c r="P296" i="4"/>
  <c r="BI292" i="4"/>
  <c r="BH292" i="4"/>
  <c r="BG292" i="4"/>
  <c r="BF292" i="4"/>
  <c r="T292" i="4"/>
  <c r="R292" i="4"/>
  <c r="P292" i="4"/>
  <c r="BI289" i="4"/>
  <c r="BH289" i="4"/>
  <c r="BG289" i="4"/>
  <c r="BF289" i="4"/>
  <c r="T289" i="4"/>
  <c r="R289" i="4"/>
  <c r="P289" i="4"/>
  <c r="BI284" i="4"/>
  <c r="BH284" i="4"/>
  <c r="BG284" i="4"/>
  <c r="BF284" i="4"/>
  <c r="T284" i="4"/>
  <c r="R284" i="4"/>
  <c r="P284" i="4"/>
  <c r="BI282" i="4"/>
  <c r="BH282" i="4"/>
  <c r="BG282" i="4"/>
  <c r="BF282" i="4"/>
  <c r="T282" i="4"/>
  <c r="R282" i="4"/>
  <c r="P282" i="4"/>
  <c r="BI279" i="4"/>
  <c r="BH279" i="4"/>
  <c r="BG279" i="4"/>
  <c r="BF279" i="4"/>
  <c r="T279" i="4"/>
  <c r="R279" i="4"/>
  <c r="P279" i="4"/>
  <c r="BI275" i="4"/>
  <c r="BH275" i="4"/>
  <c r="BG275" i="4"/>
  <c r="BF275" i="4"/>
  <c r="T275" i="4"/>
  <c r="R275" i="4"/>
  <c r="P275" i="4"/>
  <c r="BI274" i="4"/>
  <c r="BH274" i="4"/>
  <c r="BG274" i="4"/>
  <c r="BF274" i="4"/>
  <c r="T274" i="4"/>
  <c r="R274" i="4"/>
  <c r="P274" i="4"/>
  <c r="BI271" i="4"/>
  <c r="BH271" i="4"/>
  <c r="BG271" i="4"/>
  <c r="BF271" i="4"/>
  <c r="T271" i="4"/>
  <c r="R271" i="4"/>
  <c r="P271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58" i="4"/>
  <c r="BH258" i="4"/>
  <c r="BG258" i="4"/>
  <c r="BF258" i="4"/>
  <c r="T258" i="4"/>
  <c r="R258" i="4"/>
  <c r="P258" i="4"/>
  <c r="BI254" i="4"/>
  <c r="BH254" i="4"/>
  <c r="BG254" i="4"/>
  <c r="BF254" i="4"/>
  <c r="T254" i="4"/>
  <c r="R254" i="4"/>
  <c r="P254" i="4"/>
  <c r="BI251" i="4"/>
  <c r="BH251" i="4"/>
  <c r="BG251" i="4"/>
  <c r="BF251" i="4"/>
  <c r="T251" i="4"/>
  <c r="R251" i="4"/>
  <c r="P251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39" i="4"/>
  <c r="BH239" i="4"/>
  <c r="BG239" i="4"/>
  <c r="BF239" i="4"/>
  <c r="T239" i="4"/>
  <c r="R239" i="4"/>
  <c r="P239" i="4"/>
  <c r="BI237" i="4"/>
  <c r="BH237" i="4"/>
  <c r="BG237" i="4"/>
  <c r="BF237" i="4"/>
  <c r="T237" i="4"/>
  <c r="R237" i="4"/>
  <c r="P237" i="4"/>
  <c r="BI231" i="4"/>
  <c r="BH231" i="4"/>
  <c r="BG231" i="4"/>
  <c r="BF231" i="4"/>
  <c r="T231" i="4"/>
  <c r="R231" i="4"/>
  <c r="P231" i="4"/>
  <c r="BI227" i="4"/>
  <c r="BH227" i="4"/>
  <c r="BG227" i="4"/>
  <c r="BF227" i="4"/>
  <c r="T227" i="4"/>
  <c r="R227" i="4"/>
  <c r="P227" i="4"/>
  <c r="BI224" i="4"/>
  <c r="BH224" i="4"/>
  <c r="BG224" i="4"/>
  <c r="BF224" i="4"/>
  <c r="T224" i="4"/>
  <c r="R224" i="4"/>
  <c r="P224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1" i="4"/>
  <c r="BH211" i="4"/>
  <c r="BG211" i="4"/>
  <c r="BF211" i="4"/>
  <c r="T211" i="4"/>
  <c r="R211" i="4"/>
  <c r="P211" i="4"/>
  <c r="BI203" i="4"/>
  <c r="BH203" i="4"/>
  <c r="BG203" i="4"/>
  <c r="BF203" i="4"/>
  <c r="T203" i="4"/>
  <c r="R203" i="4"/>
  <c r="P203" i="4"/>
  <c r="BI199" i="4"/>
  <c r="BH199" i="4"/>
  <c r="BG199" i="4"/>
  <c r="BF199" i="4"/>
  <c r="T199" i="4"/>
  <c r="R199" i="4"/>
  <c r="P199" i="4"/>
  <c r="BI195" i="4"/>
  <c r="BH195" i="4"/>
  <c r="BG195" i="4"/>
  <c r="BF195" i="4"/>
  <c r="T195" i="4"/>
  <c r="R195" i="4"/>
  <c r="P195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6" i="4"/>
  <c r="BH156" i="4"/>
  <c r="BG156" i="4"/>
  <c r="BF156" i="4"/>
  <c r="T156" i="4"/>
  <c r="R156" i="4"/>
  <c r="P156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4" i="4"/>
  <c r="BH114" i="4"/>
  <c r="BG114" i="4"/>
  <c r="BF114" i="4"/>
  <c r="T114" i="4"/>
  <c r="R114" i="4"/>
  <c r="P114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6" i="4"/>
  <c r="BH106" i="4"/>
  <c r="BG106" i="4"/>
  <c r="BF106" i="4"/>
  <c r="T106" i="4"/>
  <c r="R106" i="4"/>
  <c r="P106" i="4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BI95" i="4"/>
  <c r="BH95" i="4"/>
  <c r="BG95" i="4"/>
  <c r="BF95" i="4"/>
  <c r="T95" i="4"/>
  <c r="R95" i="4"/>
  <c r="P95" i="4"/>
  <c r="BI91" i="4"/>
  <c r="BH91" i="4"/>
  <c r="BG91" i="4"/>
  <c r="BF91" i="4"/>
  <c r="T91" i="4"/>
  <c r="R91" i="4"/>
  <c r="P91" i="4"/>
  <c r="F84" i="4"/>
  <c r="F82" i="4"/>
  <c r="E80" i="4"/>
  <c r="F54" i="4"/>
  <c r="F52" i="4"/>
  <c r="E50" i="4"/>
  <c r="J24" i="4"/>
  <c r="E24" i="4"/>
  <c r="J55" i="4" s="1"/>
  <c r="J23" i="4"/>
  <c r="J21" i="4"/>
  <c r="E21" i="4"/>
  <c r="J84" i="4"/>
  <c r="J20" i="4"/>
  <c r="J18" i="4"/>
  <c r="E18" i="4"/>
  <c r="F55" i="4" s="1"/>
  <c r="J17" i="4"/>
  <c r="J12" i="4"/>
  <c r="J52" i="4" s="1"/>
  <c r="E7" i="4"/>
  <c r="E48" i="4" s="1"/>
  <c r="J37" i="3"/>
  <c r="J36" i="3"/>
  <c r="AY56" i="1" s="1"/>
  <c r="J35" i="3"/>
  <c r="AX56" i="1" s="1"/>
  <c r="BI377" i="3"/>
  <c r="BH377" i="3"/>
  <c r="BG377" i="3"/>
  <c r="BF377" i="3"/>
  <c r="T377" i="3"/>
  <c r="R377" i="3"/>
  <c r="P377" i="3"/>
  <c r="BI376" i="3"/>
  <c r="BH376" i="3"/>
  <c r="BG376" i="3"/>
  <c r="BF376" i="3"/>
  <c r="T376" i="3"/>
  <c r="R376" i="3"/>
  <c r="P376" i="3"/>
  <c r="BI375" i="3"/>
  <c r="BH375" i="3"/>
  <c r="BG375" i="3"/>
  <c r="BF375" i="3"/>
  <c r="T375" i="3"/>
  <c r="R375" i="3"/>
  <c r="P375" i="3"/>
  <c r="BI374" i="3"/>
  <c r="BH374" i="3"/>
  <c r="BG374" i="3"/>
  <c r="BF374" i="3"/>
  <c r="T374" i="3"/>
  <c r="R374" i="3"/>
  <c r="P374" i="3"/>
  <c r="BI370" i="3"/>
  <c r="BH370" i="3"/>
  <c r="BG370" i="3"/>
  <c r="BF370" i="3"/>
  <c r="T370" i="3"/>
  <c r="T369" i="3"/>
  <c r="R370" i="3"/>
  <c r="R369" i="3" s="1"/>
  <c r="P370" i="3"/>
  <c r="P369" i="3" s="1"/>
  <c r="BI365" i="3"/>
  <c r="BH365" i="3"/>
  <c r="BG365" i="3"/>
  <c r="BF365" i="3"/>
  <c r="T365" i="3"/>
  <c r="R365" i="3"/>
  <c r="P365" i="3"/>
  <c r="BI363" i="3"/>
  <c r="BH363" i="3"/>
  <c r="BG363" i="3"/>
  <c r="BF363" i="3"/>
  <c r="T363" i="3"/>
  <c r="R363" i="3"/>
  <c r="P363" i="3"/>
  <c r="BI357" i="3"/>
  <c r="BH357" i="3"/>
  <c r="BG357" i="3"/>
  <c r="BF357" i="3"/>
  <c r="T357" i="3"/>
  <c r="R357" i="3"/>
  <c r="P357" i="3"/>
  <c r="BI353" i="3"/>
  <c r="BH353" i="3"/>
  <c r="BG353" i="3"/>
  <c r="BF353" i="3"/>
  <c r="T353" i="3"/>
  <c r="R353" i="3"/>
  <c r="P353" i="3"/>
  <c r="BI349" i="3"/>
  <c r="BH349" i="3"/>
  <c r="BG349" i="3"/>
  <c r="BF349" i="3"/>
  <c r="T349" i="3"/>
  <c r="R349" i="3"/>
  <c r="P349" i="3"/>
  <c r="BI343" i="3"/>
  <c r="BH343" i="3"/>
  <c r="BG343" i="3"/>
  <c r="BF343" i="3"/>
  <c r="T343" i="3"/>
  <c r="R343" i="3"/>
  <c r="P343" i="3"/>
  <c r="BI340" i="3"/>
  <c r="BH340" i="3"/>
  <c r="BG340" i="3"/>
  <c r="BF340" i="3"/>
  <c r="T340" i="3"/>
  <c r="R340" i="3"/>
  <c r="P340" i="3"/>
  <c r="BI337" i="3"/>
  <c r="BH337" i="3"/>
  <c r="BG337" i="3"/>
  <c r="BF337" i="3"/>
  <c r="T337" i="3"/>
  <c r="R337" i="3"/>
  <c r="P337" i="3"/>
  <c r="BI333" i="3"/>
  <c r="BH333" i="3"/>
  <c r="BG333" i="3"/>
  <c r="BF333" i="3"/>
  <c r="T333" i="3"/>
  <c r="R333" i="3"/>
  <c r="P333" i="3"/>
  <c r="BI330" i="3"/>
  <c r="BH330" i="3"/>
  <c r="BG330" i="3"/>
  <c r="BF330" i="3"/>
  <c r="T330" i="3"/>
  <c r="R330" i="3"/>
  <c r="P330" i="3"/>
  <c r="BI325" i="3"/>
  <c r="BH325" i="3"/>
  <c r="BG325" i="3"/>
  <c r="BF325" i="3"/>
  <c r="T325" i="3"/>
  <c r="R325" i="3"/>
  <c r="P325" i="3"/>
  <c r="BI322" i="3"/>
  <c r="BH322" i="3"/>
  <c r="BG322" i="3"/>
  <c r="BF322" i="3"/>
  <c r="T322" i="3"/>
  <c r="R322" i="3"/>
  <c r="P322" i="3"/>
  <c r="BI319" i="3"/>
  <c r="BH319" i="3"/>
  <c r="BG319" i="3"/>
  <c r="BF319" i="3"/>
  <c r="T319" i="3"/>
  <c r="R319" i="3"/>
  <c r="P319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06" i="3"/>
  <c r="BH306" i="3"/>
  <c r="BG306" i="3"/>
  <c r="BF306" i="3"/>
  <c r="T306" i="3"/>
  <c r="R306" i="3"/>
  <c r="P306" i="3"/>
  <c r="BI304" i="3"/>
  <c r="BH304" i="3"/>
  <c r="BG304" i="3"/>
  <c r="BF304" i="3"/>
  <c r="T304" i="3"/>
  <c r="R304" i="3"/>
  <c r="P304" i="3"/>
  <c r="BI298" i="3"/>
  <c r="BH298" i="3"/>
  <c r="BG298" i="3"/>
  <c r="BF298" i="3"/>
  <c r="T298" i="3"/>
  <c r="R298" i="3"/>
  <c r="P298" i="3"/>
  <c r="BI294" i="3"/>
  <c r="BH294" i="3"/>
  <c r="BG294" i="3"/>
  <c r="BF294" i="3"/>
  <c r="T294" i="3"/>
  <c r="R294" i="3"/>
  <c r="P294" i="3"/>
  <c r="BI290" i="3"/>
  <c r="BH290" i="3"/>
  <c r="BG290" i="3"/>
  <c r="BF290" i="3"/>
  <c r="T290" i="3"/>
  <c r="R290" i="3"/>
  <c r="P290" i="3"/>
  <c r="BI287" i="3"/>
  <c r="BH287" i="3"/>
  <c r="BG287" i="3"/>
  <c r="BF287" i="3"/>
  <c r="T287" i="3"/>
  <c r="R287" i="3"/>
  <c r="P287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66" i="3"/>
  <c r="BH266" i="3"/>
  <c r="BG266" i="3"/>
  <c r="BF266" i="3"/>
  <c r="T266" i="3"/>
  <c r="R266" i="3"/>
  <c r="P266" i="3"/>
  <c r="BI262" i="3"/>
  <c r="BH262" i="3"/>
  <c r="BG262" i="3"/>
  <c r="BF262" i="3"/>
  <c r="T262" i="3"/>
  <c r="R262" i="3"/>
  <c r="P262" i="3"/>
  <c r="BI258" i="3"/>
  <c r="BH258" i="3"/>
  <c r="BG258" i="3"/>
  <c r="BF258" i="3"/>
  <c r="T258" i="3"/>
  <c r="R258" i="3"/>
  <c r="P258" i="3"/>
  <c r="BI255" i="3"/>
  <c r="BH255" i="3"/>
  <c r="BG255" i="3"/>
  <c r="BF255" i="3"/>
  <c r="T255" i="3"/>
  <c r="R255" i="3"/>
  <c r="P255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2" i="3"/>
  <c r="BH242" i="3"/>
  <c r="BG242" i="3"/>
  <c r="BF242" i="3"/>
  <c r="T242" i="3"/>
  <c r="R242" i="3"/>
  <c r="P242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3" i="3"/>
  <c r="BH163" i="3"/>
  <c r="BG163" i="3"/>
  <c r="BF163" i="3"/>
  <c r="T163" i="3"/>
  <c r="R163" i="3"/>
  <c r="P163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2" i="3"/>
  <c r="BH92" i="3"/>
  <c r="BG92" i="3"/>
  <c r="BF92" i="3"/>
  <c r="T92" i="3"/>
  <c r="R92" i="3"/>
  <c r="P92" i="3"/>
  <c r="F85" i="3"/>
  <c r="F83" i="3"/>
  <c r="E81" i="3"/>
  <c r="F54" i="3"/>
  <c r="F52" i="3"/>
  <c r="E50" i="3"/>
  <c r="J24" i="3"/>
  <c r="E24" i="3"/>
  <c r="J55" i="3"/>
  <c r="J23" i="3"/>
  <c r="J21" i="3"/>
  <c r="E21" i="3"/>
  <c r="J85" i="3" s="1"/>
  <c r="J20" i="3"/>
  <c r="J18" i="3"/>
  <c r="E18" i="3"/>
  <c r="F55" i="3" s="1"/>
  <c r="J17" i="3"/>
  <c r="J12" i="3"/>
  <c r="J52" i="3" s="1"/>
  <c r="E7" i="3"/>
  <c r="E48" i="3" s="1"/>
  <c r="J37" i="2"/>
  <c r="J36" i="2"/>
  <c r="AY55" i="1" s="1"/>
  <c r="J35" i="2"/>
  <c r="AX55" i="1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T325" i="2" s="1"/>
  <c r="R326" i="2"/>
  <c r="R325" i="2"/>
  <c r="P326" i="2"/>
  <c r="P325" i="2" s="1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3" i="2"/>
  <c r="BH313" i="2"/>
  <c r="BG313" i="2"/>
  <c r="BF313" i="2"/>
  <c r="T313" i="2"/>
  <c r="R313" i="2"/>
  <c r="P313" i="2"/>
  <c r="BI309" i="2"/>
  <c r="BH309" i="2"/>
  <c r="BG309" i="2"/>
  <c r="BF309" i="2"/>
  <c r="T309" i="2"/>
  <c r="R309" i="2"/>
  <c r="P309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2" i="2"/>
  <c r="BH212" i="2"/>
  <c r="BG212" i="2"/>
  <c r="BF212" i="2"/>
  <c r="T212" i="2"/>
  <c r="R212" i="2"/>
  <c r="P212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1" i="2"/>
  <c r="BH101" i="2"/>
  <c r="BG101" i="2"/>
  <c r="BF101" i="2"/>
  <c r="T101" i="2"/>
  <c r="R101" i="2"/>
  <c r="P101" i="2"/>
  <c r="BI98" i="2"/>
  <c r="BH98" i="2"/>
  <c r="BG98" i="2"/>
  <c r="BF98" i="2"/>
  <c r="T98" i="2"/>
  <c r="R98" i="2"/>
  <c r="P98" i="2"/>
  <c r="BI95" i="2"/>
  <c r="BH95" i="2"/>
  <c r="BG95" i="2"/>
  <c r="BF95" i="2"/>
  <c r="T95" i="2"/>
  <c r="R95" i="2"/>
  <c r="P95" i="2"/>
  <c r="BI91" i="2"/>
  <c r="BH91" i="2"/>
  <c r="BG91" i="2"/>
  <c r="BF91" i="2"/>
  <c r="T91" i="2"/>
  <c r="R91" i="2"/>
  <c r="P91" i="2"/>
  <c r="F84" i="2"/>
  <c r="F82" i="2"/>
  <c r="E80" i="2"/>
  <c r="F54" i="2"/>
  <c r="F52" i="2"/>
  <c r="E50" i="2"/>
  <c r="J24" i="2"/>
  <c r="E24" i="2"/>
  <c r="J55" i="2" s="1"/>
  <c r="J23" i="2"/>
  <c r="J21" i="2"/>
  <c r="E21" i="2"/>
  <c r="J84" i="2"/>
  <c r="J20" i="2"/>
  <c r="J18" i="2"/>
  <c r="E18" i="2"/>
  <c r="F55" i="2"/>
  <c r="J17" i="2"/>
  <c r="J12" i="2"/>
  <c r="J82" i="2" s="1"/>
  <c r="E7" i="2"/>
  <c r="E48" i="2"/>
  <c r="L50" i="1"/>
  <c r="AM50" i="1"/>
  <c r="AM49" i="1"/>
  <c r="L49" i="1"/>
  <c r="AM47" i="1"/>
  <c r="L47" i="1"/>
  <c r="L45" i="1"/>
  <c r="L44" i="1"/>
  <c r="BK192" i="2"/>
  <c r="J319" i="2"/>
  <c r="BK137" i="2"/>
  <c r="J112" i="3"/>
  <c r="BK376" i="3"/>
  <c r="J228" i="3"/>
  <c r="BK173" i="3"/>
  <c r="BK156" i="4"/>
  <c r="J289" i="4"/>
  <c r="BK173" i="4"/>
  <c r="J106" i="5"/>
  <c r="J265" i="5"/>
  <c r="J156" i="5"/>
  <c r="BK212" i="2"/>
  <c r="BK101" i="2"/>
  <c r="BK245" i="2"/>
  <c r="J143" i="3"/>
  <c r="J325" i="3"/>
  <c r="J136" i="3"/>
  <c r="J315" i="3"/>
  <c r="J275" i="4"/>
  <c r="J108" i="4"/>
  <c r="J136" i="5"/>
  <c r="J314" i="5"/>
  <c r="J165" i="2"/>
  <c r="BK120" i="2"/>
  <c r="BK255" i="2"/>
  <c r="BK213" i="3"/>
  <c r="J183" i="3"/>
  <c r="BK264" i="4"/>
  <c r="J284" i="4"/>
  <c r="BK246" i="4"/>
  <c r="J149" i="5"/>
  <c r="J298" i="5"/>
  <c r="BK183" i="2"/>
  <c r="BK110" i="2"/>
  <c r="J177" i="2"/>
  <c r="BK231" i="3"/>
  <c r="J202" i="3"/>
  <c r="BK138" i="3"/>
  <c r="J224" i="4"/>
  <c r="BK191" i="4"/>
  <c r="BK255" i="5"/>
  <c r="BK244" i="5"/>
  <c r="J170" i="5"/>
  <c r="J275" i="2"/>
  <c r="BK146" i="2"/>
  <c r="J170" i="2"/>
  <c r="BK325" i="3"/>
  <c r="BK311" i="3"/>
  <c r="J140" i="3"/>
  <c r="BK114" i="4"/>
  <c r="J244" i="4"/>
  <c r="J329" i="4"/>
  <c r="BK239" i="5"/>
  <c r="J166" i="5"/>
  <c r="BK164" i="5"/>
  <c r="BK204" i="2"/>
  <c r="BK98" i="2"/>
  <c r="J272" i="2"/>
  <c r="J365" i="3"/>
  <c r="J158" i="3"/>
  <c r="J191" i="4"/>
  <c r="BK254" i="4"/>
  <c r="BK109" i="4"/>
  <c r="BK142" i="4"/>
  <c r="J140" i="5"/>
  <c r="BK167" i="5"/>
  <c r="J232" i="2"/>
  <c r="J157" i="2"/>
  <c r="J272" i="3"/>
  <c r="BK242" i="3"/>
  <c r="J226" i="3"/>
  <c r="BK106" i="4"/>
  <c r="J142" i="4"/>
  <c r="J231" i="4"/>
  <c r="J280" i="5"/>
  <c r="J322" i="5"/>
  <c r="J283" i="5"/>
  <c r="BK185" i="2"/>
  <c r="BK167" i="2"/>
  <c r="BK287" i="3"/>
  <c r="BK337" i="3"/>
  <c r="BK171" i="3"/>
  <c r="J322" i="3"/>
  <c r="J266" i="4"/>
  <c r="BK125" i="4"/>
  <c r="BK145" i="5"/>
  <c r="BK136" i="5"/>
  <c r="BK152" i="2"/>
  <c r="J204" i="2"/>
  <c r="BK200" i="2"/>
  <c r="BK266" i="3"/>
  <c r="BK158" i="3"/>
  <c r="BK304" i="3"/>
  <c r="BK114" i="3"/>
  <c r="BK312" i="4"/>
  <c r="J129" i="4"/>
  <c r="BK271" i="4"/>
  <c r="J169" i="5"/>
  <c r="J173" i="5"/>
  <c r="BK95" i="2"/>
  <c r="BK290" i="2"/>
  <c r="J225" i="2"/>
  <c r="J330" i="3"/>
  <c r="J134" i="3"/>
  <c r="BK250" i="3"/>
  <c r="BK127" i="4"/>
  <c r="J136" i="4"/>
  <c r="BK325" i="4"/>
  <c r="BK178" i="5"/>
  <c r="J331" i="5"/>
  <c r="BK203" i="5"/>
  <c r="J98" i="2"/>
  <c r="J333" i="2"/>
  <c r="BK274" i="3"/>
  <c r="J340" i="3"/>
  <c r="J126" i="3"/>
  <c r="BK101" i="4"/>
  <c r="J101" i="4"/>
  <c r="BK266" i="4"/>
  <c r="BK231" i="5"/>
  <c r="J119" i="5"/>
  <c r="J121" i="5"/>
  <c r="BK332" i="2"/>
  <c r="J138" i="3"/>
  <c r="BK183" i="3"/>
  <c r="J218" i="3"/>
  <c r="BK131" i="4"/>
  <c r="BK108" i="4"/>
  <c r="BK302" i="5"/>
  <c r="J247" i="5"/>
  <c r="J179" i="2"/>
  <c r="J259" i="2"/>
  <c r="J147" i="3"/>
  <c r="BK333" i="3"/>
  <c r="J287" i="3"/>
  <c r="BK167" i="4"/>
  <c r="J117" i="4"/>
  <c r="J217" i="5"/>
  <c r="J227" i="5"/>
  <c r="BK276" i="2"/>
  <c r="J108" i="2"/>
  <c r="BK91" i="2"/>
  <c r="BK198" i="3"/>
  <c r="J213" i="3"/>
  <c r="J296" i="4"/>
  <c r="J111" i="4"/>
  <c r="BK275" i="4"/>
  <c r="BK247" i="5"/>
  <c r="J114" i="5"/>
  <c r="BK165" i="2"/>
  <c r="BK124" i="3"/>
  <c r="J118" i="3"/>
  <c r="J294" i="3"/>
  <c r="J182" i="4"/>
  <c r="BK151" i="4"/>
  <c r="BK217" i="4"/>
  <c r="J286" i="5"/>
  <c r="J125" i="5"/>
  <c r="J168" i="5"/>
  <c r="J245" i="2"/>
  <c r="J238" i="2"/>
  <c r="BK309" i="2"/>
  <c r="BK99" i="3"/>
  <c r="J191" i="3"/>
  <c r="J279" i="3"/>
  <c r="BK168" i="4"/>
  <c r="BK329" i="4"/>
  <c r="J276" i="5"/>
  <c r="J272" i="5"/>
  <c r="J167" i="2"/>
  <c r="J218" i="2"/>
  <c r="BK169" i="2"/>
  <c r="J120" i="2"/>
  <c r="J234" i="3"/>
  <c r="J152" i="3"/>
  <c r="J363" i="3"/>
  <c r="BK178" i="4"/>
  <c r="J176" i="4"/>
  <c r="J217" i="4"/>
  <c r="J244" i="5"/>
  <c r="J211" i="5"/>
  <c r="J332" i="5"/>
  <c r="J200" i="2"/>
  <c r="J162" i="2"/>
  <c r="J330" i="2"/>
  <c r="J334" i="2"/>
  <c r="BK134" i="3"/>
  <c r="J171" i="3"/>
  <c r="BK149" i="3"/>
  <c r="BK161" i="4"/>
  <c r="BK279" i="4"/>
  <c r="BK164" i="4"/>
  <c r="BK275" i="5"/>
  <c r="BK217" i="5"/>
  <c r="BK161" i="5"/>
  <c r="BK285" i="2"/>
  <c r="BK114" i="2"/>
  <c r="BK226" i="3"/>
  <c r="J176" i="3"/>
  <c r="J298" i="3"/>
  <c r="J189" i="4"/>
  <c r="J320" i="4"/>
  <c r="BK133" i="4"/>
  <c r="J184" i="5"/>
  <c r="J178" i="5"/>
  <c r="J111" i="2"/>
  <c r="BK171" i="2"/>
  <c r="J285" i="2"/>
  <c r="BK306" i="3"/>
  <c r="BK357" i="3"/>
  <c r="BK95" i="4"/>
  <c r="J98" i="4"/>
  <c r="J246" i="4"/>
  <c r="BK151" i="5"/>
  <c r="BK127" i="5"/>
  <c r="BK166" i="2"/>
  <c r="J95" i="2"/>
  <c r="J332" i="2"/>
  <c r="J224" i="3"/>
  <c r="BK234" i="3"/>
  <c r="J237" i="4"/>
  <c r="J300" i="4"/>
  <c r="J274" i="4"/>
  <c r="BK170" i="5"/>
  <c r="BK297" i="2"/>
  <c r="J168" i="2"/>
  <c r="BK174" i="3"/>
  <c r="J220" i="3"/>
  <c r="J172" i="3"/>
  <c r="BK119" i="4"/>
  <c r="BK274" i="4"/>
  <c r="BK298" i="5"/>
  <c r="J127" i="5"/>
  <c r="J305" i="5"/>
  <c r="J183" i="2"/>
  <c r="J250" i="3"/>
  <c r="J258" i="3"/>
  <c r="J180" i="3"/>
  <c r="BK170" i="4"/>
  <c r="J271" i="4"/>
  <c r="BK258" i="4"/>
  <c r="J110" i="5"/>
  <c r="BK322" i="5"/>
  <c r="J190" i="2"/>
  <c r="BK174" i="2"/>
  <c r="BK334" i="2"/>
  <c r="J110" i="3"/>
  <c r="BK370" i="3"/>
  <c r="J121" i="3"/>
  <c r="BK231" i="4"/>
  <c r="J167" i="4"/>
  <c r="J302" i="5"/>
  <c r="J167" i="5"/>
  <c r="J117" i="5"/>
  <c r="J252" i="2"/>
  <c r="J137" i="2"/>
  <c r="J114" i="3"/>
  <c r="BK272" i="3"/>
  <c r="J282" i="4"/>
  <c r="J164" i="4"/>
  <c r="BK129" i="4"/>
  <c r="BK98" i="5"/>
  <c r="J145" i="5"/>
  <c r="BK326" i="2"/>
  <c r="BK106" i="2"/>
  <c r="BK218" i="2"/>
  <c r="BK196" i="3"/>
  <c r="J156" i="3"/>
  <c r="BK340" i="3"/>
  <c r="BK113" i="3"/>
  <c r="J114" i="4"/>
  <c r="J165" i="4"/>
  <c r="BK111" i="5"/>
  <c r="BK286" i="5"/>
  <c r="BK321" i="2"/>
  <c r="J309" i="2"/>
  <c r="J143" i="2"/>
  <c r="BK118" i="3"/>
  <c r="BK147" i="3"/>
  <c r="J319" i="3"/>
  <c r="J255" i="3"/>
  <c r="J133" i="4"/>
  <c r="J264" i="4"/>
  <c r="J320" i="5"/>
  <c r="J95" i="5"/>
  <c r="J133" i="5"/>
  <c r="J276" i="2"/>
  <c r="BK322" i="3"/>
  <c r="BK349" i="3"/>
  <c r="BK294" i="3"/>
  <c r="BK258" i="3"/>
  <c r="BK149" i="4"/>
  <c r="BK328" i="4"/>
  <c r="BK303" i="4"/>
  <c r="J191" i="5"/>
  <c r="BK189" i="5"/>
  <c r="BK294" i="5"/>
  <c r="BK106" i="5"/>
  <c r="AS54" i="1"/>
  <c r="BK110" i="3"/>
  <c r="J189" i="3"/>
  <c r="BK185" i="4"/>
  <c r="BK195" i="4"/>
  <c r="BK227" i="5"/>
  <c r="BK332" i="5"/>
  <c r="J165" i="5"/>
  <c r="J283" i="2"/>
  <c r="J128" i="2"/>
  <c r="BK104" i="2"/>
  <c r="J177" i="3"/>
  <c r="BK96" i="3"/>
  <c r="BK116" i="3"/>
  <c r="J239" i="4"/>
  <c r="J151" i="4"/>
  <c r="BK272" i="5"/>
  <c r="BK110" i="5"/>
  <c r="BK259" i="2"/>
  <c r="J91" i="2"/>
  <c r="J196" i="2"/>
  <c r="J297" i="2"/>
  <c r="J185" i="3"/>
  <c r="J353" i="3"/>
  <c r="BK156" i="3"/>
  <c r="J195" i="4"/>
  <c r="BK219" i="4"/>
  <c r="BK176" i="5"/>
  <c r="J252" i="5"/>
  <c r="BK163" i="5"/>
  <c r="BK265" i="2"/>
  <c r="BK252" i="2"/>
  <c r="J149" i="3"/>
  <c r="J282" i="3"/>
  <c r="J173" i="3"/>
  <c r="J292" i="4"/>
  <c r="J125" i="4"/>
  <c r="BK109" i="5"/>
  <c r="BK219" i="5"/>
  <c r="J185" i="5"/>
  <c r="BK164" i="2"/>
  <c r="J118" i="2"/>
  <c r="BK126" i="2"/>
  <c r="J377" i="3"/>
  <c r="BK330" i="3"/>
  <c r="BK143" i="3"/>
  <c r="J99" i="3"/>
  <c r="J173" i="4"/>
  <c r="J254" i="4"/>
  <c r="BK117" i="5"/>
  <c r="J199" i="5"/>
  <c r="J91" i="5"/>
  <c r="J267" i="2"/>
  <c r="BK130" i="2"/>
  <c r="J343" i="3"/>
  <c r="BK112" i="3"/>
  <c r="J209" i="3"/>
  <c r="J163" i="4"/>
  <c r="BK282" i="4"/>
  <c r="BK133" i="5"/>
  <c r="BK305" i="5"/>
  <c r="BK140" i="5"/>
  <c r="BK184" i="5"/>
  <c r="BK170" i="2"/>
  <c r="BK141" i="2"/>
  <c r="J122" i="2"/>
  <c r="J313" i="2"/>
  <c r="BK248" i="3"/>
  <c r="BK228" i="3"/>
  <c r="BK126" i="3"/>
  <c r="BK222" i="3"/>
  <c r="J248" i="3"/>
  <c r="J166" i="4"/>
  <c r="J211" i="4"/>
  <c r="J251" i="4"/>
  <c r="BK331" i="4"/>
  <c r="J203" i="5"/>
  <c r="BK191" i="5"/>
  <c r="J164" i="5"/>
  <c r="J104" i="2"/>
  <c r="BK128" i="2"/>
  <c r="BK189" i="3"/>
  <c r="J168" i="3"/>
  <c r="J175" i="3"/>
  <c r="BK140" i="3"/>
  <c r="J303" i="4"/>
  <c r="J170" i="4"/>
  <c r="BK168" i="5"/>
  <c r="J267" i="5"/>
  <c r="BK320" i="5"/>
  <c r="BK162" i="2"/>
  <c r="BK157" i="2"/>
  <c r="J110" i="2"/>
  <c r="BK163" i="3"/>
  <c r="J262" i="3"/>
  <c r="BK319" i="3"/>
  <c r="J145" i="4"/>
  <c r="BK289" i="4"/>
  <c r="BK184" i="4"/>
  <c r="BK199" i="5"/>
  <c r="BK195" i="5"/>
  <c r="BK211" i="5"/>
  <c r="BK319" i="2"/>
  <c r="J114" i="2"/>
  <c r="J290" i="2"/>
  <c r="BK128" i="3"/>
  <c r="BK290" i="3"/>
  <c r="BK282" i="3"/>
  <c r="J110" i="4"/>
  <c r="J106" i="4"/>
  <c r="BK265" i="5"/>
  <c r="BK169" i="5"/>
  <c r="J308" i="5"/>
  <c r="BK182" i="5"/>
  <c r="BK303" i="2"/>
  <c r="J146" i="2"/>
  <c r="J231" i="3"/>
  <c r="BK375" i="3"/>
  <c r="BK315" i="3"/>
  <c r="BK284" i="4"/>
  <c r="J109" i="4"/>
  <c r="BK330" i="4"/>
  <c r="J151" i="5"/>
  <c r="J129" i="5"/>
  <c r="J101" i="5"/>
  <c r="BK118" i="2"/>
  <c r="BK300" i="2"/>
  <c r="J164" i="2"/>
  <c r="BK374" i="3"/>
  <c r="BK220" i="3"/>
  <c r="BK121" i="3"/>
  <c r="BK165" i="4"/>
  <c r="J156" i="4"/>
  <c r="J127" i="4"/>
  <c r="J189" i="5"/>
  <c r="BK331" i="5"/>
  <c r="BK165" i="5"/>
  <c r="BK143" i="2"/>
  <c r="BK134" i="2"/>
  <c r="BK333" i="2"/>
  <c r="BK353" i="3"/>
  <c r="J314" i="3"/>
  <c r="BK152" i="3"/>
  <c r="BK239" i="4"/>
  <c r="BK189" i="4"/>
  <c r="BK259" i="5"/>
  <c r="BK142" i="5"/>
  <c r="BK228" i="2"/>
  <c r="BK179" i="2"/>
  <c r="J321" i="2"/>
  <c r="BK202" i="3"/>
  <c r="BK192" i="3"/>
  <c r="BK185" i="3"/>
  <c r="J91" i="4"/>
  <c r="BK111" i="4"/>
  <c r="BK176" i="4"/>
  <c r="BK173" i="5"/>
  <c r="J109" i="5"/>
  <c r="J171" i="2"/>
  <c r="BK275" i="2"/>
  <c r="J220" i="2"/>
  <c r="BK314" i="3"/>
  <c r="BK365" i="3"/>
  <c r="J337" i="3"/>
  <c r="BK296" i="4"/>
  <c r="J312" i="4"/>
  <c r="BK227" i="4"/>
  <c r="J131" i="5"/>
  <c r="J98" i="5"/>
  <c r="J280" i="2"/>
  <c r="J326" i="2"/>
  <c r="J163" i="3"/>
  <c r="J170" i="3"/>
  <c r="J174" i="3"/>
  <c r="BK169" i="4"/>
  <c r="BK224" i="4"/>
  <c r="BK318" i="4"/>
  <c r="BK91" i="4"/>
  <c r="J182" i="5"/>
  <c r="BK108" i="5"/>
  <c r="J174" i="2"/>
  <c r="BK232" i="2"/>
  <c r="BK111" i="2"/>
  <c r="J113" i="3"/>
  <c r="BK224" i="3"/>
  <c r="BK191" i="3"/>
  <c r="BK203" i="4"/>
  <c r="BK306" i="4"/>
  <c r="BK98" i="4"/>
  <c r="BK300" i="4"/>
  <c r="BK125" i="5"/>
  <c r="J142" i="5"/>
  <c r="J126" i="2"/>
  <c r="J132" i="2"/>
  <c r="BK363" i="3"/>
  <c r="J376" i="3"/>
  <c r="J198" i="3"/>
  <c r="BK175" i="3"/>
  <c r="BK199" i="4"/>
  <c r="J331" i="4"/>
  <c r="BK101" i="5"/>
  <c r="BK129" i="5"/>
  <c r="J259" i="5"/>
  <c r="J169" i="2"/>
  <c r="BK150" i="2"/>
  <c r="J130" i="2"/>
  <c r="BK196" i="2"/>
  <c r="J370" i="3"/>
  <c r="J222" i="3"/>
  <c r="J242" i="3"/>
  <c r="J178" i="4"/>
  <c r="J131" i="4"/>
  <c r="BK291" i="5"/>
  <c r="BK149" i="5"/>
  <c r="J255" i="5"/>
  <c r="J255" i="2"/>
  <c r="BK225" i="2"/>
  <c r="BK238" i="2"/>
  <c r="J247" i="2"/>
  <c r="BK172" i="3"/>
  <c r="BK117" i="3"/>
  <c r="BK298" i="3"/>
  <c r="BK163" i="4"/>
  <c r="J318" i="4"/>
  <c r="BK91" i="5"/>
  <c r="BK334" i="5"/>
  <c r="J300" i="2"/>
  <c r="J212" i="2"/>
  <c r="J304" i="3"/>
  <c r="J116" i="3"/>
  <c r="J124" i="3"/>
  <c r="J306" i="3"/>
  <c r="J168" i="4"/>
  <c r="J95" i="4"/>
  <c r="J306" i="4"/>
  <c r="J176" i="5"/>
  <c r="BK327" i="5"/>
  <c r="J275" i="5"/>
  <c r="J106" i="2"/>
  <c r="J265" i="2"/>
  <c r="BK283" i="2"/>
  <c r="BK92" i="3"/>
  <c r="BK136" i="3"/>
  <c r="J128" i="3"/>
  <c r="J219" i="4"/>
  <c r="J199" i="4"/>
  <c r="J291" i="5"/>
  <c r="J231" i="5"/>
  <c r="J224" i="5"/>
  <c r="BK237" i="5"/>
  <c r="BK330" i="2"/>
  <c r="J186" i="2"/>
  <c r="J166" i="2"/>
  <c r="BK279" i="3"/>
  <c r="BK180" i="3"/>
  <c r="J374" i="3"/>
  <c r="BK102" i="3"/>
  <c r="J169" i="4"/>
  <c r="J161" i="4"/>
  <c r="BK333" i="5"/>
  <c r="J333" i="5"/>
  <c r="BK252" i="5"/>
  <c r="J185" i="2"/>
  <c r="J240" i="2"/>
  <c r="J274" i="3"/>
  <c r="BK377" i="3"/>
  <c r="BK292" i="4"/>
  <c r="BK244" i="4"/>
  <c r="BK121" i="4"/>
  <c r="J203" i="4"/>
  <c r="BK267" i="5"/>
  <c r="BK224" i="5"/>
  <c r="BK313" i="2"/>
  <c r="J293" i="2"/>
  <c r="J192" i="2"/>
  <c r="J132" i="3"/>
  <c r="J96" i="3"/>
  <c r="J325" i="4"/>
  <c r="BK166" i="4"/>
  <c r="J184" i="4"/>
  <c r="BK308" i="5"/>
  <c r="J195" i="5"/>
  <c r="J239" i="5"/>
  <c r="BK190" i="2"/>
  <c r="BK280" i="2"/>
  <c r="BK168" i="2"/>
  <c r="J266" i="3"/>
  <c r="J290" i="3"/>
  <c r="J92" i="3"/>
  <c r="BK251" i="4"/>
  <c r="BK117" i="4"/>
  <c r="J279" i="4"/>
  <c r="J334" i="5"/>
  <c r="BK185" i="5"/>
  <c r="J108" i="5"/>
  <c r="J141" i="2"/>
  <c r="BK240" i="2"/>
  <c r="BK108" i="2"/>
  <c r="J375" i="3"/>
  <c r="J192" i="3"/>
  <c r="J102" i="3"/>
  <c r="BK211" i="4"/>
  <c r="J227" i="4"/>
  <c r="J149" i="4"/>
  <c r="J294" i="5"/>
  <c r="J161" i="5"/>
  <c r="BK132" i="2"/>
  <c r="J134" i="2"/>
  <c r="BK177" i="2"/>
  <c r="BK343" i="3"/>
  <c r="BK209" i="3"/>
  <c r="J119" i="4"/>
  <c r="BK237" i="4"/>
  <c r="J163" i="5"/>
  <c r="BK276" i="5"/>
  <c r="BK293" i="2"/>
  <c r="BK247" i="2"/>
  <c r="BK220" i="2"/>
  <c r="BK218" i="3"/>
  <c r="J196" i="3"/>
  <c r="BK132" i="3"/>
  <c r="BK145" i="4"/>
  <c r="J328" i="4"/>
  <c r="BK119" i="5"/>
  <c r="BK314" i="5"/>
  <c r="BK166" i="5"/>
  <c r="J303" i="2"/>
  <c r="J152" i="2"/>
  <c r="J333" i="3"/>
  <c r="BK176" i="3"/>
  <c r="J311" i="3"/>
  <c r="BK320" i="4"/>
  <c r="J185" i="4"/>
  <c r="J327" i="5"/>
  <c r="BK114" i="5"/>
  <c r="BK95" i="5"/>
  <c r="BK122" i="2"/>
  <c r="BK267" i="2"/>
  <c r="J101" i="2"/>
  <c r="J117" i="3"/>
  <c r="BK255" i="3"/>
  <c r="BK168" i="3"/>
  <c r="BK177" i="3"/>
  <c r="BK140" i="4"/>
  <c r="BK182" i="4"/>
  <c r="BK156" i="5"/>
  <c r="J219" i="5"/>
  <c r="BK280" i="5"/>
  <c r="BK272" i="2"/>
  <c r="J228" i="2"/>
  <c r="J115" i="3"/>
  <c r="J357" i="3"/>
  <c r="J349" i="3"/>
  <c r="J140" i="4"/>
  <c r="J258" i="4"/>
  <c r="J330" i="4"/>
  <c r="BK131" i="5"/>
  <c r="J111" i="5"/>
  <c r="BK121" i="5"/>
  <c r="J150" i="2"/>
  <c r="BK186" i="2"/>
  <c r="BK262" i="3"/>
  <c r="BK170" i="3"/>
  <c r="BK115" i="3"/>
  <c r="J121" i="4"/>
  <c r="BK110" i="4"/>
  <c r="BK136" i="4"/>
  <c r="J237" i="5"/>
  <c r="BK283" i="5"/>
  <c r="R156" i="2" l="1"/>
  <c r="R271" i="2"/>
  <c r="BK162" i="3"/>
  <c r="J162" i="3" s="1"/>
  <c r="J62" i="3" s="1"/>
  <c r="T233" i="3"/>
  <c r="R278" i="3"/>
  <c r="T90" i="4"/>
  <c r="R202" i="4"/>
  <c r="R243" i="4"/>
  <c r="R327" i="4"/>
  <c r="R326" i="4"/>
  <c r="T90" i="5"/>
  <c r="P202" i="5"/>
  <c r="P156" i="2"/>
  <c r="P271" i="2"/>
  <c r="R329" i="2"/>
  <c r="R328" i="2" s="1"/>
  <c r="T162" i="3"/>
  <c r="R233" i="3"/>
  <c r="BK278" i="3"/>
  <c r="J278" i="3" s="1"/>
  <c r="J65" i="3" s="1"/>
  <c r="BK155" i="4"/>
  <c r="J155" i="4" s="1"/>
  <c r="J62" i="4" s="1"/>
  <c r="P270" i="4"/>
  <c r="R155" i="5"/>
  <c r="R271" i="5"/>
  <c r="T90" i="2"/>
  <c r="T203" i="2"/>
  <c r="P244" i="2"/>
  <c r="T91" i="3"/>
  <c r="R212" i="3"/>
  <c r="T310" i="3"/>
  <c r="T373" i="3"/>
  <c r="T372" i="3" s="1"/>
  <c r="P90" i="4"/>
  <c r="BK202" i="4"/>
  <c r="J202" i="4" s="1"/>
  <c r="J63" i="4" s="1"/>
  <c r="BK243" i="4"/>
  <c r="J243" i="4" s="1"/>
  <c r="J64" i="4" s="1"/>
  <c r="R90" i="5"/>
  <c r="R202" i="5"/>
  <c r="T243" i="5"/>
  <c r="P90" i="2"/>
  <c r="BK203" i="2"/>
  <c r="J203" i="2"/>
  <c r="J63" i="2"/>
  <c r="T244" i="2"/>
  <c r="BK329" i="2"/>
  <c r="BK328" i="2" s="1"/>
  <c r="J328" i="2" s="1"/>
  <c r="J67" i="2" s="1"/>
  <c r="BK91" i="3"/>
  <c r="J91" i="3" s="1"/>
  <c r="J61" i="3" s="1"/>
  <c r="T212" i="3"/>
  <c r="P310" i="3"/>
  <c r="R90" i="4"/>
  <c r="T202" i="4"/>
  <c r="P243" i="4"/>
  <c r="BK327" i="4"/>
  <c r="J327" i="4" s="1"/>
  <c r="J68" i="4" s="1"/>
  <c r="BK90" i="5"/>
  <c r="BK202" i="5"/>
  <c r="J202" i="5" s="1"/>
  <c r="J63" i="5" s="1"/>
  <c r="P271" i="5"/>
  <c r="R90" i="2"/>
  <c r="P203" i="2"/>
  <c r="R244" i="2"/>
  <c r="P329" i="2"/>
  <c r="P328" i="2"/>
  <c r="P91" i="3"/>
  <c r="BK212" i="3"/>
  <c r="J212" i="3"/>
  <c r="J63" i="3"/>
  <c r="BK310" i="3"/>
  <c r="J310" i="3" s="1"/>
  <c r="J66" i="3" s="1"/>
  <c r="P373" i="3"/>
  <c r="P372" i="3"/>
  <c r="P155" i="4"/>
  <c r="R270" i="4"/>
  <c r="P90" i="5"/>
  <c r="T202" i="5"/>
  <c r="R243" i="5"/>
  <c r="BK330" i="5"/>
  <c r="J330" i="5"/>
  <c r="J68" i="5" s="1"/>
  <c r="T156" i="2"/>
  <c r="BK271" i="2"/>
  <c r="J271" i="2" s="1"/>
  <c r="J65" i="2" s="1"/>
  <c r="R91" i="3"/>
  <c r="P212" i="3"/>
  <c r="R310" i="3"/>
  <c r="R373" i="3"/>
  <c r="R372" i="3" s="1"/>
  <c r="R155" i="4"/>
  <c r="BK270" i="4"/>
  <c r="J270" i="4" s="1"/>
  <c r="J65" i="4" s="1"/>
  <c r="T327" i="4"/>
  <c r="T326" i="4" s="1"/>
  <c r="T155" i="5"/>
  <c r="T271" i="5"/>
  <c r="P330" i="5"/>
  <c r="P329" i="5"/>
  <c r="BK156" i="2"/>
  <c r="J156" i="2" s="1"/>
  <c r="J62" i="2" s="1"/>
  <c r="T271" i="2"/>
  <c r="P162" i="3"/>
  <c r="BK233" i="3"/>
  <c r="J233" i="3"/>
  <c r="J64" i="3" s="1"/>
  <c r="T278" i="3"/>
  <c r="BK373" i="3"/>
  <c r="BK372" i="3" s="1"/>
  <c r="J372" i="3" s="1"/>
  <c r="J68" i="3" s="1"/>
  <c r="T155" i="4"/>
  <c r="T270" i="4"/>
  <c r="P155" i="5"/>
  <c r="BK271" i="5"/>
  <c r="J271" i="5" s="1"/>
  <c r="J65" i="5" s="1"/>
  <c r="R330" i="5"/>
  <c r="R329" i="5"/>
  <c r="BK90" i="2"/>
  <c r="J90" i="2" s="1"/>
  <c r="J61" i="2" s="1"/>
  <c r="R203" i="2"/>
  <c r="BK244" i="2"/>
  <c r="J244" i="2"/>
  <c r="J64" i="2"/>
  <c r="T329" i="2"/>
  <c r="T328" i="2" s="1"/>
  <c r="R162" i="3"/>
  <c r="P233" i="3"/>
  <c r="P278" i="3"/>
  <c r="BK90" i="4"/>
  <c r="J90" i="4" s="1"/>
  <c r="J61" i="4" s="1"/>
  <c r="P202" i="4"/>
  <c r="T243" i="4"/>
  <c r="P327" i="4"/>
  <c r="P326" i="4"/>
  <c r="BK155" i="5"/>
  <c r="J155" i="5" s="1"/>
  <c r="J62" i="5" s="1"/>
  <c r="BK243" i="5"/>
  <c r="J243" i="5"/>
  <c r="J64" i="5"/>
  <c r="P243" i="5"/>
  <c r="T330" i="5"/>
  <c r="T329" i="5" s="1"/>
  <c r="BK369" i="3"/>
  <c r="J369" i="3"/>
  <c r="J67" i="3"/>
  <c r="BK325" i="2"/>
  <c r="J325" i="2" s="1"/>
  <c r="J66" i="2" s="1"/>
  <c r="BK324" i="4"/>
  <c r="J324" i="4"/>
  <c r="J66" i="4"/>
  <c r="BK326" i="5"/>
  <c r="J326" i="5"/>
  <c r="J66" i="5" s="1"/>
  <c r="J55" i="5"/>
  <c r="F85" i="5"/>
  <c r="BE91" i="5"/>
  <c r="BE95" i="5"/>
  <c r="BE109" i="5"/>
  <c r="BE111" i="5"/>
  <c r="BE125" i="5"/>
  <c r="BE127" i="5"/>
  <c r="BE195" i="5"/>
  <c r="BE203" i="5"/>
  <c r="BE211" i="5"/>
  <c r="BE219" i="5"/>
  <c r="BE255" i="5"/>
  <c r="E48" i="5"/>
  <c r="BE110" i="5"/>
  <c r="BE142" i="5"/>
  <c r="BE191" i="5"/>
  <c r="BE224" i="5"/>
  <c r="BE227" i="5"/>
  <c r="BE231" i="5"/>
  <c r="BE237" i="5"/>
  <c r="BE239" i="5"/>
  <c r="BE276" i="5"/>
  <c r="BE286" i="5"/>
  <c r="BE327" i="5"/>
  <c r="BE331" i="5"/>
  <c r="J52" i="5"/>
  <c r="BE114" i="5"/>
  <c r="BE117" i="5"/>
  <c r="BE121" i="5"/>
  <c r="BE149" i="5"/>
  <c r="BE178" i="5"/>
  <c r="BE182" i="5"/>
  <c r="BE189" i="5"/>
  <c r="BE199" i="5"/>
  <c r="BE217" i="5"/>
  <c r="BE291" i="5"/>
  <c r="BE305" i="5"/>
  <c r="BE320" i="5"/>
  <c r="BE333" i="5"/>
  <c r="BK326" i="4"/>
  <c r="J326" i="4"/>
  <c r="J67" i="4" s="1"/>
  <c r="J84" i="5"/>
  <c r="BE106" i="5"/>
  <c r="BE133" i="5"/>
  <c r="BE164" i="5"/>
  <c r="BE165" i="5"/>
  <c r="BE173" i="5"/>
  <c r="BE259" i="5"/>
  <c r="BE275" i="5"/>
  <c r="BE280" i="5"/>
  <c r="BE298" i="5"/>
  <c r="BE302" i="5"/>
  <c r="BE332" i="5"/>
  <c r="BE98" i="5"/>
  <c r="BE151" i="5"/>
  <c r="BE168" i="5"/>
  <c r="BE169" i="5"/>
  <c r="BE265" i="5"/>
  <c r="BE283" i="5"/>
  <c r="BE334" i="5"/>
  <c r="BE108" i="5"/>
  <c r="BE119" i="5"/>
  <c r="BE129" i="5"/>
  <c r="BE131" i="5"/>
  <c r="BE136" i="5"/>
  <c r="BE140" i="5"/>
  <c r="BE167" i="5"/>
  <c r="BE176" i="5"/>
  <c r="BE156" i="5"/>
  <c r="BE161" i="5"/>
  <c r="BE163" i="5"/>
  <c r="BE166" i="5"/>
  <c r="BE185" i="5"/>
  <c r="BE267" i="5"/>
  <c r="BE272" i="5"/>
  <c r="BE294" i="5"/>
  <c r="BE308" i="5"/>
  <c r="BE314" i="5"/>
  <c r="BE101" i="5"/>
  <c r="BE145" i="5"/>
  <c r="BE170" i="5"/>
  <c r="BE184" i="5"/>
  <c r="BE244" i="5"/>
  <c r="BE247" i="5"/>
  <c r="BE252" i="5"/>
  <c r="BE322" i="5"/>
  <c r="E78" i="4"/>
  <c r="BE117" i="4"/>
  <c r="BE129" i="4"/>
  <c r="BE166" i="4"/>
  <c r="BE178" i="4"/>
  <c r="BE219" i="4"/>
  <c r="BE254" i="4"/>
  <c r="BE296" i="4"/>
  <c r="BE312" i="4"/>
  <c r="BE328" i="4"/>
  <c r="BE329" i="4"/>
  <c r="BE330" i="4"/>
  <c r="BE331" i="4"/>
  <c r="BK90" i="3"/>
  <c r="J90" i="3" s="1"/>
  <c r="J60" i="3" s="1"/>
  <c r="J82" i="4"/>
  <c r="J85" i="4"/>
  <c r="BE95" i="4"/>
  <c r="BE101" i="4"/>
  <c r="BE106" i="4"/>
  <c r="BE109" i="4"/>
  <c r="BE145" i="4"/>
  <c r="BE211" i="4"/>
  <c r="BE244" i="4"/>
  <c r="BE275" i="4"/>
  <c r="BE140" i="4"/>
  <c r="BE167" i="4"/>
  <c r="BE170" i="4"/>
  <c r="BE189" i="4"/>
  <c r="BE224" i="4"/>
  <c r="BE231" i="4"/>
  <c r="BE284" i="4"/>
  <c r="BE306" i="4"/>
  <c r="BE320" i="4"/>
  <c r="BE325" i="4"/>
  <c r="J54" i="4"/>
  <c r="F85" i="4"/>
  <c r="BE108" i="4"/>
  <c r="BE114" i="4"/>
  <c r="BE161" i="4"/>
  <c r="BE169" i="4"/>
  <c r="BE184" i="4"/>
  <c r="BE191" i="4"/>
  <c r="BE203" i="4"/>
  <c r="BE227" i="4"/>
  <c r="BE264" i="4"/>
  <c r="BE282" i="4"/>
  <c r="BE292" i="4"/>
  <c r="BE318" i="4"/>
  <c r="BE110" i="4"/>
  <c r="BE127" i="4"/>
  <c r="BE163" i="4"/>
  <c r="BE165" i="4"/>
  <c r="BE168" i="4"/>
  <c r="BE173" i="4"/>
  <c r="BE182" i="4"/>
  <c r="BE237" i="4"/>
  <c r="BE239" i="4"/>
  <c r="BE251" i="4"/>
  <c r="BE274" i="4"/>
  <c r="BE300" i="4"/>
  <c r="BE303" i="4"/>
  <c r="BE98" i="4"/>
  <c r="BE119" i="4"/>
  <c r="BE121" i="4"/>
  <c r="BE131" i="4"/>
  <c r="BE136" i="4"/>
  <c r="BE142" i="4"/>
  <c r="BE164" i="4"/>
  <c r="BE176" i="4"/>
  <c r="BE195" i="4"/>
  <c r="BE111" i="4"/>
  <c r="BE125" i="4"/>
  <c r="BE133" i="4"/>
  <c r="BE149" i="4"/>
  <c r="BE156" i="4"/>
  <c r="BE199" i="4"/>
  <c r="BE217" i="4"/>
  <c r="BE91" i="4"/>
  <c r="BE151" i="4"/>
  <c r="BE185" i="4"/>
  <c r="BE246" i="4"/>
  <c r="BE258" i="4"/>
  <c r="BE266" i="4"/>
  <c r="BE271" i="4"/>
  <c r="BE279" i="4"/>
  <c r="BE289" i="4"/>
  <c r="J54" i="3"/>
  <c r="J83" i="3"/>
  <c r="BE134" i="3"/>
  <c r="BE143" i="3"/>
  <c r="BE168" i="3"/>
  <c r="BE170" i="3"/>
  <c r="BE231" i="3"/>
  <c r="BE266" i="3"/>
  <c r="BE311" i="3"/>
  <c r="BE319" i="3"/>
  <c r="E79" i="3"/>
  <c r="J86" i="3"/>
  <c r="BE118" i="3"/>
  <c r="BE124" i="3"/>
  <c r="BE174" i="3"/>
  <c r="BE196" i="3"/>
  <c r="BE198" i="3"/>
  <c r="BE202" i="3"/>
  <c r="BE274" i="3"/>
  <c r="BK89" i="2"/>
  <c r="J89" i="2" s="1"/>
  <c r="J60" i="2" s="1"/>
  <c r="J329" i="2"/>
  <c r="J68" i="2" s="1"/>
  <c r="BE110" i="3"/>
  <c r="BE113" i="3"/>
  <c r="BE117" i="3"/>
  <c r="BE121" i="3"/>
  <c r="BE149" i="3"/>
  <c r="BE185" i="3"/>
  <c r="BE189" i="3"/>
  <c r="BE218" i="3"/>
  <c r="BE228" i="3"/>
  <c r="BE262" i="3"/>
  <c r="BE325" i="3"/>
  <c r="BE333" i="3"/>
  <c r="BE112" i="3"/>
  <c r="BE163" i="3"/>
  <c r="BE173" i="3"/>
  <c r="BE191" i="3"/>
  <c r="BE224" i="3"/>
  <c r="BE226" i="3"/>
  <c r="BE242" i="3"/>
  <c r="BE306" i="3"/>
  <c r="BE349" i="3"/>
  <c r="BE365" i="3"/>
  <c r="BE375" i="3"/>
  <c r="BE376" i="3"/>
  <c r="F86" i="3"/>
  <c r="BE115" i="3"/>
  <c r="BE140" i="3"/>
  <c r="BE147" i="3"/>
  <c r="BE158" i="3"/>
  <c r="BE192" i="3"/>
  <c r="BE250" i="3"/>
  <c r="BE279" i="3"/>
  <c r="BE282" i="3"/>
  <c r="BE374" i="3"/>
  <c r="BE96" i="3"/>
  <c r="BE99" i="3"/>
  <c r="BE102" i="3"/>
  <c r="BE126" i="3"/>
  <c r="BE176" i="3"/>
  <c r="BE177" i="3"/>
  <c r="BE209" i="3"/>
  <c r="BE213" i="3"/>
  <c r="BE248" i="3"/>
  <c r="BE272" i="3"/>
  <c r="BE290" i="3"/>
  <c r="BE330" i="3"/>
  <c r="BE363" i="3"/>
  <c r="BE138" i="3"/>
  <c r="BE152" i="3"/>
  <c r="BE171" i="3"/>
  <c r="BE175" i="3"/>
  <c r="BE180" i="3"/>
  <c r="BE183" i="3"/>
  <c r="BE220" i="3"/>
  <c r="BE222" i="3"/>
  <c r="BE234" i="3"/>
  <c r="BE255" i="3"/>
  <c r="BE287" i="3"/>
  <c r="BE294" i="3"/>
  <c r="BE298" i="3"/>
  <c r="BE304" i="3"/>
  <c r="BE314" i="3"/>
  <c r="BE315" i="3"/>
  <c r="BE322" i="3"/>
  <c r="BE337" i="3"/>
  <c r="BE340" i="3"/>
  <c r="BE343" i="3"/>
  <c r="BE370" i="3"/>
  <c r="BE92" i="3"/>
  <c r="BE114" i="3"/>
  <c r="BE116" i="3"/>
  <c r="BE128" i="3"/>
  <c r="BE132" i="3"/>
  <c r="BE136" i="3"/>
  <c r="BE156" i="3"/>
  <c r="BE172" i="3"/>
  <c r="BE258" i="3"/>
  <c r="BE353" i="3"/>
  <c r="BE357" i="3"/>
  <c r="BE377" i="3"/>
  <c r="BE232" i="2"/>
  <c r="BE255" i="2"/>
  <c r="BE259" i="2"/>
  <c r="BE321" i="2"/>
  <c r="BE333" i="2"/>
  <c r="BE334" i="2"/>
  <c r="J85" i="2"/>
  <c r="BE104" i="2"/>
  <c r="BE106" i="2"/>
  <c r="BE108" i="2"/>
  <c r="BE110" i="2"/>
  <c r="BE167" i="2"/>
  <c r="BE171" i="2"/>
  <c r="BE192" i="2"/>
  <c r="BE200" i="2"/>
  <c r="BE212" i="2"/>
  <c r="BE218" i="2"/>
  <c r="BE265" i="2"/>
  <c r="BE267" i="2"/>
  <c r="BE272" i="2"/>
  <c r="BE280" i="2"/>
  <c r="BE95" i="2"/>
  <c r="BE111" i="2"/>
  <c r="BE132" i="2"/>
  <c r="BE152" i="2"/>
  <c r="BE162" i="2"/>
  <c r="BE164" i="2"/>
  <c r="BE166" i="2"/>
  <c r="BE247" i="2"/>
  <c r="BE303" i="2"/>
  <c r="BE319" i="2"/>
  <c r="J52" i="2"/>
  <c r="BE91" i="2"/>
  <c r="BE157" i="2"/>
  <c r="BE225" i="2"/>
  <c r="BE252" i="2"/>
  <c r="BE275" i="2"/>
  <c r="BE283" i="2"/>
  <c r="BE285" i="2"/>
  <c r="BE290" i="2"/>
  <c r="J54" i="2"/>
  <c r="F85" i="2"/>
  <c r="BE101" i="2"/>
  <c r="BE165" i="2"/>
  <c r="BE179" i="2"/>
  <c r="BE183" i="2"/>
  <c r="BE186" i="2"/>
  <c r="BE190" i="2"/>
  <c r="BE196" i="2"/>
  <c r="BE220" i="2"/>
  <c r="BE228" i="2"/>
  <c r="BE238" i="2"/>
  <c r="BE240" i="2"/>
  <c r="BE245" i="2"/>
  <c r="BE293" i="2"/>
  <c r="BE297" i="2"/>
  <c r="BE330" i="2"/>
  <c r="E78" i="2"/>
  <c r="BE98" i="2"/>
  <c r="BE141" i="2"/>
  <c r="BE143" i="2"/>
  <c r="BE146" i="2"/>
  <c r="BE150" i="2"/>
  <c r="BE174" i="2"/>
  <c r="BE185" i="2"/>
  <c r="BE122" i="2"/>
  <c r="BE126" i="2"/>
  <c r="BE169" i="2"/>
  <c r="BE276" i="2"/>
  <c r="BE300" i="2"/>
  <c r="BE313" i="2"/>
  <c r="BE326" i="2"/>
  <c r="BE114" i="2"/>
  <c r="BE118" i="2"/>
  <c r="BE120" i="2"/>
  <c r="BE128" i="2"/>
  <c r="BE130" i="2"/>
  <c r="BE134" i="2"/>
  <c r="BE137" i="2"/>
  <c r="BE168" i="2"/>
  <c r="BE170" i="2"/>
  <c r="BE177" i="2"/>
  <c r="BE204" i="2"/>
  <c r="BE309" i="2"/>
  <c r="BE332" i="2"/>
  <c r="F35" i="4"/>
  <c r="BB57" i="1" s="1"/>
  <c r="F37" i="3"/>
  <c r="BD56" i="1"/>
  <c r="F37" i="2"/>
  <c r="BD55" i="1" s="1"/>
  <c r="F35" i="3"/>
  <c r="BB56" i="1"/>
  <c r="J34" i="5"/>
  <c r="AW58" i="1"/>
  <c r="F36" i="2"/>
  <c r="BC55" i="1" s="1"/>
  <c r="F34" i="4"/>
  <c r="BA57" i="1" s="1"/>
  <c r="F37" i="5"/>
  <c r="BD58" i="1"/>
  <c r="F35" i="5"/>
  <c r="BB58" i="1" s="1"/>
  <c r="F37" i="4"/>
  <c r="BD57" i="1"/>
  <c r="F34" i="2"/>
  <c r="BA55" i="1"/>
  <c r="F34" i="5"/>
  <c r="BA58" i="1" s="1"/>
  <c r="F36" i="5"/>
  <c r="BC58" i="1" s="1"/>
  <c r="F34" i="3"/>
  <c r="BA56" i="1"/>
  <c r="J34" i="3"/>
  <c r="AW56" i="1" s="1"/>
  <c r="F35" i="2"/>
  <c r="BB55" i="1"/>
  <c r="F36" i="3"/>
  <c r="BC56" i="1"/>
  <c r="J34" i="4"/>
  <c r="AW57" i="1" s="1"/>
  <c r="J34" i="2"/>
  <c r="AW55" i="1" s="1"/>
  <c r="F36" i="4"/>
  <c r="BC57" i="1"/>
  <c r="BK89" i="4" l="1"/>
  <c r="J89" i="4" s="1"/>
  <c r="J60" i="4" s="1"/>
  <c r="J373" i="3"/>
  <c r="J69" i="3" s="1"/>
  <c r="P89" i="4"/>
  <c r="P88" i="4"/>
  <c r="AU57" i="1" s="1"/>
  <c r="P89" i="5"/>
  <c r="P88" i="5" s="1"/>
  <c r="AU58" i="1" s="1"/>
  <c r="T90" i="3"/>
  <c r="T89" i="3"/>
  <c r="T89" i="5"/>
  <c r="T88" i="5"/>
  <c r="T89" i="4"/>
  <c r="T88" i="4"/>
  <c r="R89" i="2"/>
  <c r="R88" i="2"/>
  <c r="BK89" i="5"/>
  <c r="J89" i="5"/>
  <c r="J60" i="5" s="1"/>
  <c r="R90" i="3"/>
  <c r="R89" i="3" s="1"/>
  <c r="P89" i="2"/>
  <c r="P88" i="2"/>
  <c r="AU55" i="1"/>
  <c r="P90" i="3"/>
  <c r="P89" i="3"/>
  <c r="AU56" i="1" s="1"/>
  <c r="R89" i="4"/>
  <c r="R88" i="4" s="1"/>
  <c r="R89" i="5"/>
  <c r="R88" i="5" s="1"/>
  <c r="T89" i="2"/>
  <c r="T88" i="2"/>
  <c r="J90" i="5"/>
  <c r="J61" i="5"/>
  <c r="BK329" i="5"/>
  <c r="J329" i="5" s="1"/>
  <c r="J67" i="5" s="1"/>
  <c r="BK88" i="4"/>
  <c r="J88" i="4"/>
  <c r="J59" i="4" s="1"/>
  <c r="BK89" i="3"/>
  <c r="J89" i="3" s="1"/>
  <c r="J30" i="3" s="1"/>
  <c r="AG56" i="1" s="1"/>
  <c r="BK88" i="2"/>
  <c r="J88" i="2"/>
  <c r="J59" i="2" s="1"/>
  <c r="J33" i="2"/>
  <c r="AV55" i="1"/>
  <c r="AT55" i="1" s="1"/>
  <c r="J33" i="3"/>
  <c r="AV56" i="1" s="1"/>
  <c r="AT56" i="1" s="1"/>
  <c r="BD54" i="1"/>
  <c r="W33" i="1"/>
  <c r="BB54" i="1"/>
  <c r="W31" i="1"/>
  <c r="BC54" i="1"/>
  <c r="AY54" i="1" s="1"/>
  <c r="J33" i="5"/>
  <c r="AV58" i="1"/>
  <c r="AT58" i="1" s="1"/>
  <c r="F33" i="2"/>
  <c r="AZ55" i="1" s="1"/>
  <c r="F33" i="5"/>
  <c r="AZ58" i="1" s="1"/>
  <c r="BA54" i="1"/>
  <c r="AW54" i="1" s="1"/>
  <c r="AK30" i="1" s="1"/>
  <c r="F33" i="4"/>
  <c r="AZ57" i="1" s="1"/>
  <c r="J33" i="4"/>
  <c r="AV57" i="1"/>
  <c r="AT57" i="1" s="1"/>
  <c r="F33" i="3"/>
  <c r="AZ56" i="1" s="1"/>
  <c r="BK88" i="5" l="1"/>
  <c r="J88" i="5" s="1"/>
  <c r="J59" i="5" s="1"/>
  <c r="AN56" i="1"/>
  <c r="J59" i="3"/>
  <c r="J39" i="3"/>
  <c r="J30" i="4"/>
  <c r="AG57" i="1"/>
  <c r="AN57" i="1"/>
  <c r="AX54" i="1"/>
  <c r="J30" i="2"/>
  <c r="AG55" i="1" s="1"/>
  <c r="W32" i="1"/>
  <c r="AZ54" i="1"/>
  <c r="AV54" i="1" s="1"/>
  <c r="AK29" i="1" s="1"/>
  <c r="AU54" i="1"/>
  <c r="W30" i="1"/>
  <c r="J39" i="4" l="1"/>
  <c r="J39" i="2"/>
  <c r="AN55" i="1"/>
  <c r="J30" i="5"/>
  <c r="AG58" i="1" s="1"/>
  <c r="AG54" i="1" s="1"/>
  <c r="AT54" i="1"/>
  <c r="W29" i="1"/>
  <c r="AN54" i="1" l="1"/>
  <c r="AK26" i="1"/>
  <c r="AK35" i="1" s="1"/>
  <c r="J39" i="5"/>
  <c r="AN58" i="1"/>
</calcChain>
</file>

<file path=xl/sharedStrings.xml><?xml version="1.0" encoding="utf-8"?>
<sst xmlns="http://schemas.openxmlformats.org/spreadsheetml/2006/main" count="10323" uniqueCount="1224">
  <si>
    <t>Export Komplet</t>
  </si>
  <si>
    <t>VZ</t>
  </si>
  <si>
    <t>2.0</t>
  </si>
  <si>
    <t>ZAMOK</t>
  </si>
  <si>
    <t>False</t>
  </si>
  <si>
    <t>{98376ebc-3dd9-4ff3-a97f-ee6ed7bcb211}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</si>
  <si>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</si>
  <si>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</si>
  <si>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</si>
  <si>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</si>
  <si>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</si>
  <si>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</si>
  <si>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</si>
  <si>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</si>
  <si>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</si>
  <si>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</si>
  <si>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</si>
  <si>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PD – Výsadby BK16d, BK17a, BK17b a BC10 v k.ú. Veselí-Předměstí</t>
  </si>
  <si>
    <t>KSO:</t>
  </si>
  <si>
    <t/>
  </si>
  <si>
    <t>CC-CZ:</t>
  </si>
  <si>
    <t>Místo:</t>
  </si>
  <si>
    <t>Veselí nad Moravou</t>
  </si>
  <si>
    <t>Datum:</t>
  </si>
  <si>
    <t>25. 11. 2023</t>
  </si>
  <si>
    <t>Zadavatel:</t>
  </si>
  <si>
    <t>IČ:</t>
  </si>
  <si>
    <t>01312774</t>
  </si>
  <si>
    <t>KPÚ pro JMK, pobočka Hodonín</t>
  </si>
  <si>
    <t>DIČ:</t>
  </si>
  <si>
    <t>CZ01312774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</si>
  <si>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</si>
  <si>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</si>
  <si>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</si>
  <si>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</si>
  <si>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</si>
  <si>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</si>
  <si>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</si>
  <si>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</si>
  <si>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</si>
  <si>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</si>
  <si>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</si>
  <si>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</si>
  <si>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</si>
  <si>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</si>
  <si>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</si>
  <si>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</si>
  <si>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</si>
  <si>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</si>
  <si>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</si>
  <si>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</si>
  <si>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</si>
  <si>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</si>
  <si>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</si>
  <si>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</si>
  <si>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</si>
  <si>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</si>
  <si>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</si>
  <si>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</si>
  <si>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</si>
  <si>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</si>
  <si>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</si>
  <si>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</si>
  <si>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</si>
  <si>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</si>
  <si>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</si>
  <si>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</si>
  <si>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</si>
  <si>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</si>
  <si>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</si>
  <si>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</si>
  <si>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</si>
  <si>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</si>
  <si>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</si>
  <si>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</si>
  <si>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</si>
  <si>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</si>
  <si>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</si>
  <si>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BK17a</t>
  </si>
  <si>
    <t>Biokoridor BK17a (oblasti A, B)</t>
  </si>
  <si>
    <t>STA</t>
  </si>
  <si>
    <t>1</t>
  </si>
  <si>
    <t>{536bd484-f664-4c8a-95d1-9fa0f8fd4142}</t>
  </si>
  <si>
    <t>2</t>
  </si>
  <si>
    <t>BC10</t>
  </si>
  <si>
    <t>Biocentrum BC10 (oblast C)</t>
  </si>
  <si>
    <t>{2ccb01ac-26d5-4a4d-97dc-03008be13dba}</t>
  </si>
  <si>
    <t>BK17b</t>
  </si>
  <si>
    <t>Biokoridor BK17b (oblast D)</t>
  </si>
  <si>
    <t>{2a235572-eb59-4961-8a0f-3206fd365672}</t>
  </si>
  <si>
    <t>BK16d</t>
  </si>
  <si>
    <t>Biokoridor BK16d (oblasti E, F)</t>
  </si>
  <si>
    <t>{8db4e95d-f528-4b0c-bf30-17b54a831326}</t>
  </si>
  <si>
    <t>KRYCÍ LIST SOUPISU PRACÍ</t>
  </si>
  <si>
    <t>Objekt:</t>
  </si>
  <si>
    <t>BK17a - Biokoridor BK17a (oblasti A, B)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</si>
  <si>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</si>
  <si>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</si>
  <si>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</si>
  <si>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</si>
  <si>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</si>
  <si>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04 - Výsadba stromů</t>
  </si>
  <si>
    <t xml:space="preserve">    05 - Výsadba keřů</t>
  </si>
  <si>
    <t xml:space="preserve">    07 - Následná péče (1.rok)</t>
  </si>
  <si>
    <t xml:space="preserve">    08 - Následná péče (2.rok)</t>
  </si>
  <si>
    <t xml:space="preserve">    09 - Následná péče (3.rok)</t>
  </si>
  <si>
    <t xml:space="preserve">    998 - Přesun hmot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</si>
  <si>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</si>
  <si>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</si>
  <si>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</si>
  <si>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</si>
  <si>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</si>
  <si>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</si>
  <si>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</si>
  <si>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</si>
  <si>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</si>
  <si>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</si>
  <si>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</si>
  <si>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</si>
  <si>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</si>
  <si>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</si>
  <si>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</si>
  <si>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</si>
  <si>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</si>
  <si>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</si>
  <si>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04</t>
  </si>
  <si>
    <t>Výsadba stromů</t>
  </si>
  <si>
    <t>K</t>
  </si>
  <si>
    <t>183403112</t>
  </si>
  <si>
    <t>Obdělání půdy oráním hl. přes 100 do 200 mm v rovině nebo na svahu do 1:5</t>
  </si>
  <si>
    <t>m2</t>
  </si>
  <si>
    <t>CS ÚRS 2024 01</t>
  </si>
  <si>
    <t>4</t>
  </si>
  <si>
    <t>450615835</t>
  </si>
  <si>
    <t>Online PSC</t>
  </si>
  <si>
    <t>https://podminky.urs.cz/item/CS_URS_2024_01/183403112</t>
  </si>
  <si>
    <t>P</t>
  </si>
  <si>
    <t>Poznámka k položce:_x000D_
Tato položka bude nárokována a zrealizována pouze v případě, že objednatel nezajistí provedení těchto prací v rámci předání staveniště.</t>
  </si>
  <si>
    <t>VV</t>
  </si>
  <si>
    <t>730*15 "úprava plochy pro výsadby stromů i keřů</t>
  </si>
  <si>
    <t>183403114</t>
  </si>
  <si>
    <t>Obdělání půdy kultivátorováním v rovině nebo na svahu do 1:5</t>
  </si>
  <si>
    <t>-1426842806</t>
  </si>
  <si>
    <t>https://podminky.urs.cz/item/CS_URS_2024_01/183403114</t>
  </si>
  <si>
    <t>3</t>
  </si>
  <si>
    <t>183403151</t>
  </si>
  <si>
    <t>Obdělání půdy smykováním v rovině nebo na svahu do 1:5</t>
  </si>
  <si>
    <t>-1131620053</t>
  </si>
  <si>
    <t>https://podminky.urs.cz/item/CS_URS_2024_01/183403151</t>
  </si>
  <si>
    <t>183101115</t>
  </si>
  <si>
    <t>Hloubení jamek bez výměny půdy zeminy skupiny 1 až 4 obj přes 0,125 do 0,4 m3 v rovině a svahu do 1:5</t>
  </si>
  <si>
    <t>kus</t>
  </si>
  <si>
    <t>296064772</t>
  </si>
  <si>
    <t>https://podminky.urs.cz/item/CS_URS_2024_01/183101115</t>
  </si>
  <si>
    <t>39+65</t>
  </si>
  <si>
    <t>5</t>
  </si>
  <si>
    <t>184102114</t>
  </si>
  <si>
    <t>Výsadba dřeviny s balem D přes 0,4 do 0,5 m do jamky se zalitím v rovině a svahu do 1:5</t>
  </si>
  <si>
    <t>762167158</t>
  </si>
  <si>
    <t>https://podminky.urs.cz/item/CS_URS_2024_01/184102114</t>
  </si>
  <si>
    <t>6</t>
  </si>
  <si>
    <t>M</t>
  </si>
  <si>
    <t>R-04.002</t>
  </si>
  <si>
    <t>Quercus Robur, OK 10-12 cm, výška min. 2 m, průměr balu 40-50 cm, včetně dopravy materiálu</t>
  </si>
  <si>
    <t>8</t>
  </si>
  <si>
    <t>341542915</t>
  </si>
  <si>
    <t>39 "oblasti A, B</t>
  </si>
  <si>
    <t>7</t>
  </si>
  <si>
    <t>R-04.004</t>
  </si>
  <si>
    <t>Juglans Regia, OK 10-12 cm, výška min. 2 m, průměr balu 40-50 cm, včetně dopravy materiálu</t>
  </si>
  <si>
    <t>-1372202380</t>
  </si>
  <si>
    <t>65 "oblasti A, B</t>
  </si>
  <si>
    <t>R-04.010</t>
  </si>
  <si>
    <t>Hnojení stromů tabletovým hnojivem, 5 ks ke každému stromu</t>
  </si>
  <si>
    <t>-1482428206</t>
  </si>
  <si>
    <t>9</t>
  </si>
  <si>
    <t>R-04.011</t>
  </si>
  <si>
    <t>Tabletové hnojivo, včetně dopravy materiálu</t>
  </si>
  <si>
    <t>kg</t>
  </si>
  <si>
    <t>42515639</t>
  </si>
  <si>
    <t>Poznámka k položce:_x000D_
4 ks (4x10g) ke každému stromu</t>
  </si>
  <si>
    <t>104*0,04 'Přepočtené koeficientem množství</t>
  </si>
  <si>
    <t>10</t>
  </si>
  <si>
    <t>185802114</t>
  </si>
  <si>
    <t>Hnojení půdy umělým hnojivem k jednotlivým stromům v rovině a svahu do 1:5</t>
  </si>
  <si>
    <t>t</t>
  </si>
  <si>
    <t>-1053838727</t>
  </si>
  <si>
    <t>https://podminky.urs.cz/item/CS_URS_2024_01/185802114</t>
  </si>
  <si>
    <t>Poznámka k položce:_x000D_
cca 120g ke každému stromu</t>
  </si>
  <si>
    <t>104*0,120*0,001*1,2</t>
  </si>
  <si>
    <t>11</t>
  </si>
  <si>
    <t>R-04.012</t>
  </si>
  <si>
    <t>Půdní kondicionér (hydroabsorbent), včetně dopravy materiálu</t>
  </si>
  <si>
    <t>-1562950109</t>
  </si>
  <si>
    <t>0,015*1000 'Přepočtené koeficientem množství</t>
  </si>
  <si>
    <t>184215412</t>
  </si>
  <si>
    <t>Zhotovení závlahové mísy dřevin D do 1,0 m v rovině nebo na svahu do 1:5</t>
  </si>
  <si>
    <t>1084570955</t>
  </si>
  <si>
    <t>https://podminky.urs.cz/item/CS_URS_2024_01/184215412</t>
  </si>
  <si>
    <t>13</t>
  </si>
  <si>
    <t>184501141</t>
  </si>
  <si>
    <t>Zhotovení obalu z rákosové rohože v rovině a svahu do 1:5</t>
  </si>
  <si>
    <t>1189487244</t>
  </si>
  <si>
    <t>https://podminky.urs.cz/item/CS_URS_2024_01/184501141</t>
  </si>
  <si>
    <t>Poznámka k položce:_x000D_
cca 1,4x0,3 m rohože na 1 strom</t>
  </si>
  <si>
    <t>104*(1,4*0,3)</t>
  </si>
  <si>
    <t>14</t>
  </si>
  <si>
    <t>618940020</t>
  </si>
  <si>
    <t>Rákosová rohož na obalení kmene, rákos ohradový neloupaný, včetně dopravy materiálu</t>
  </si>
  <si>
    <t>-363392556</t>
  </si>
  <si>
    <t>43,68*1,15 'Přepočtené koeficientem množství</t>
  </si>
  <si>
    <t>15</t>
  </si>
  <si>
    <t>184215133</t>
  </si>
  <si>
    <t>Ukotvení kmene dřevin třemi kůly D do 0,1 m délky do 3 m</t>
  </si>
  <si>
    <t>839131113</t>
  </si>
  <si>
    <t>https://podminky.urs.cz/item/CS_URS_2024_01/184215133</t>
  </si>
  <si>
    <t>16</t>
  </si>
  <si>
    <t>605912550</t>
  </si>
  <si>
    <t>Kůl vyvazovací dřevěný impregnovaný délka 250 cm průměr 6 cm, včetně dopravy materiálu</t>
  </si>
  <si>
    <t>-1942388448</t>
  </si>
  <si>
    <t>104*3 'Přepočtené koeficientem množství</t>
  </si>
  <si>
    <t>17</t>
  </si>
  <si>
    <t>R-04.013</t>
  </si>
  <si>
    <t>Příčné spojky ke kotvícím kůlům, včetně dopravy materiálu</t>
  </si>
  <si>
    <t>-849387967</t>
  </si>
  <si>
    <t>Poznámka k položce:_x000D_
3 ks/strom</t>
  </si>
  <si>
    <t>18</t>
  </si>
  <si>
    <t>184911111</t>
  </si>
  <si>
    <t>Uvázání dřeviny ke kůlům, včetně dopravy materiálu</t>
  </si>
  <si>
    <t>-1084202948</t>
  </si>
  <si>
    <t>https://podminky.urs.cz/item/CS_URS_2024_01/184911111</t>
  </si>
  <si>
    <t>Poznámka k položce:_x000D_
úvazek cca 2 m/strom</t>
  </si>
  <si>
    <t>19</t>
  </si>
  <si>
    <t>184911421</t>
  </si>
  <si>
    <t>Mulčování rostlin kůrou tl. do 0,1 m v rovině a svahu do 1:5</t>
  </si>
  <si>
    <t>-377265728</t>
  </si>
  <si>
    <t>https://podminky.urs.cz/item/CS_URS_2024_01/184911421</t>
  </si>
  <si>
    <t>Poznámka k položce:_x000D_
plocha jamky u stromů cca 0,8 m2</t>
  </si>
  <si>
    <t>104*0,8</t>
  </si>
  <si>
    <t>20</t>
  </si>
  <si>
    <t>103911000</t>
  </si>
  <si>
    <t>Mulčovací kůra volně ložená, včetně dopravy materiálu</t>
  </si>
  <si>
    <t>m3</t>
  </si>
  <si>
    <t>782340826</t>
  </si>
  <si>
    <t>83,2*0,115 'Přepočtené koeficientem množství</t>
  </si>
  <si>
    <t>184801121</t>
  </si>
  <si>
    <t>Ošetření vysazených dřevin solitérních v rovině nebo na svahu do 1:5</t>
  </si>
  <si>
    <t>766610807</t>
  </si>
  <si>
    <t>https://podminky.urs.cz/item/CS_URS_2024_01/184801121</t>
  </si>
  <si>
    <t>Poznámka k položce:_x000D_
komparativní (srovnávací) řez těsně po výsadbě včetně odstranění odumřelých a suchých částí</t>
  </si>
  <si>
    <t>22</t>
  </si>
  <si>
    <t>185804312</t>
  </si>
  <si>
    <t>Zalití stromů vodou</t>
  </si>
  <si>
    <t>1564388728</t>
  </si>
  <si>
    <t>https://podminky.urs.cz/item/CS_URS_2024_01/185804312</t>
  </si>
  <si>
    <t>Poznámka k položce:_x000D_
cca 60 l/strom</t>
  </si>
  <si>
    <t>104*0,06</t>
  </si>
  <si>
    <t>23</t>
  </si>
  <si>
    <t>185851121</t>
  </si>
  <si>
    <t>Dovoz vody pro zálivku stromů na vzdálenost do 1 km</t>
  </si>
  <si>
    <t>-1341261973</t>
  </si>
  <si>
    <t>https://podminky.urs.cz/item/CS_URS_2024_01/185851121</t>
  </si>
  <si>
    <t>24</t>
  </si>
  <si>
    <t>185851129</t>
  </si>
  <si>
    <t>Příplatek k dovozu vody pro zálivku rostlin do 1000 m ZKD 1000 m</t>
  </si>
  <si>
    <t>-529600957</t>
  </si>
  <si>
    <t>https://podminky.urs.cz/item/CS_URS_2024_01/185851129</t>
  </si>
  <si>
    <t>Poznámka k položce:_x000D_
odhadovaná dopravní vzdálenost - celkem do 6 km</t>
  </si>
  <si>
    <t>6,24*5</t>
  </si>
  <si>
    <t>05</t>
  </si>
  <si>
    <t>Výsadba keřů</t>
  </si>
  <si>
    <t>25</t>
  </si>
  <si>
    <t>183111114</t>
  </si>
  <si>
    <t>Hloubení jamek bez výměny půdy zeminy skupiny 1 až 4 obj přes 0,01 do 0,02 m3 v rovině a svahu do 1:5</t>
  </si>
  <si>
    <t>-691883768</t>
  </si>
  <si>
    <t>https://podminky.urs.cz/item/CS_URS_2024_01/183111114</t>
  </si>
  <si>
    <t>265 "keře skupiny A</t>
  </si>
  <si>
    <t>255 "keře skupiny B</t>
  </si>
  <si>
    <t>Součet</t>
  </si>
  <si>
    <t>26</t>
  </si>
  <si>
    <t>184102211</t>
  </si>
  <si>
    <t>Výsadba keře bez balu výšky do 1 m do jamky v rovině a svahu do 1:5 s prvním zalitím v objemu cca 10 l/keř</t>
  </si>
  <si>
    <t>-1949456528</t>
  </si>
  <si>
    <t>https://podminky.urs.cz/item/CS_URS_2024_01/184102211</t>
  </si>
  <si>
    <t>27</t>
  </si>
  <si>
    <t>R-05.003</t>
  </si>
  <si>
    <t>Rhamnus Cathartica, výška keře 40-60 cm, objem KO min. 5 l, včetně dopravy materiálu</t>
  </si>
  <si>
    <t>1714149553</t>
  </si>
  <si>
    <t>28</t>
  </si>
  <si>
    <t>R-05.004</t>
  </si>
  <si>
    <t>Euonymus Europaeus, výška keře 40-60 cm, objem KO min. 5 l, včetně dopravy materiálu</t>
  </si>
  <si>
    <t>-1112916636</t>
  </si>
  <si>
    <t>29</t>
  </si>
  <si>
    <t>R-05.005</t>
  </si>
  <si>
    <t>Sorbus Aucuparia, výška keře 40-60 cm, objem KO min. 5 l, včetně dopravy materiálu</t>
  </si>
  <si>
    <t>-1814607644</t>
  </si>
  <si>
    <t>30</t>
  </si>
  <si>
    <t>R-05.006</t>
  </si>
  <si>
    <t>Cornus Mas, výška keře 40-60 cm, objem KO min. 5 l, včetně dopravy materiálu</t>
  </si>
  <si>
    <t>-1631373294</t>
  </si>
  <si>
    <t>31</t>
  </si>
  <si>
    <t>R-05.007</t>
  </si>
  <si>
    <t>Crataegus Laevigata, výška keře 40-60 cm, objem KO min. 5 l, včetně dopravy materiálu</t>
  </si>
  <si>
    <t>58394330</t>
  </si>
  <si>
    <t>32</t>
  </si>
  <si>
    <t>R-05.008</t>
  </si>
  <si>
    <t>Ligustrum Vulgare, výška keře 40-60 cm, objem KO min. 5 l, včetně dopravy materiálu</t>
  </si>
  <si>
    <t>-526397586</t>
  </si>
  <si>
    <t>33</t>
  </si>
  <si>
    <t>R-05.010</t>
  </si>
  <si>
    <t>Hnojení keřů tabletovým hnojivem</t>
  </si>
  <si>
    <t>-1108248831</t>
  </si>
  <si>
    <t>34</t>
  </si>
  <si>
    <t>R-05.011</t>
  </si>
  <si>
    <t>-598576485</t>
  </si>
  <si>
    <t>Poznámka k položce:_x000D_
2 ks (2x10 g) ke každému keři</t>
  </si>
  <si>
    <t>520*0,02 'Přepočtené koeficientem množství</t>
  </si>
  <si>
    <t>35</t>
  </si>
  <si>
    <t>185802114-R02</t>
  </si>
  <si>
    <t>Hnojení půdy umělým hnojivem k jednotlivým keřům v rovině a svahu do 1:5</t>
  </si>
  <si>
    <t>660065653</t>
  </si>
  <si>
    <t>Poznámka k položce:_x000D_
cca 30g ke každému keři</t>
  </si>
  <si>
    <t>520*0,03*0,001</t>
  </si>
  <si>
    <t>36</t>
  </si>
  <si>
    <t>251911550-R02</t>
  </si>
  <si>
    <t>504245203</t>
  </si>
  <si>
    <t>0,016*1000 'Přepočtené koeficientem množství</t>
  </si>
  <si>
    <t>37</t>
  </si>
  <si>
    <t>2073464730</t>
  </si>
  <si>
    <t>Poznámka k položce:_x000D_
plocha jamky u keřů cca 0,4 m2</t>
  </si>
  <si>
    <t>520*0,4</t>
  </si>
  <si>
    <t>38</t>
  </si>
  <si>
    <t>1220467575</t>
  </si>
  <si>
    <t>208*0,115 'Přepočtené koeficientem množství</t>
  </si>
  <si>
    <t>39</t>
  </si>
  <si>
    <t>R-05.338951111</t>
  </si>
  <si>
    <t>Osazování signalizačních kolíků výšky 1,5m, 30x30 mm</t>
  </si>
  <si>
    <t>1612347151</t>
  </si>
  <si>
    <t>40</t>
  </si>
  <si>
    <t>R-05.185804311</t>
  </si>
  <si>
    <t>Zalití keřů vodou</t>
  </si>
  <si>
    <t>-1623168952</t>
  </si>
  <si>
    <t>https://podminky.urs.cz/item/CS_URS_2024_01/R-05.185804311</t>
  </si>
  <si>
    <t>Poznámka k položce:_x000D_
cca 20 l/keř</t>
  </si>
  <si>
    <t>520*0,02</t>
  </si>
  <si>
    <t>41</t>
  </si>
  <si>
    <t>R-05.185851121</t>
  </si>
  <si>
    <t>Dovoz vody pro zálivku keřů na vzdálenost do 1 km</t>
  </si>
  <si>
    <t>1330323602</t>
  </si>
  <si>
    <t>https://podminky.urs.cz/item/CS_URS_2024_01/R-05.185851121</t>
  </si>
  <si>
    <t>42</t>
  </si>
  <si>
    <t>R01-185851129</t>
  </si>
  <si>
    <t>-1808403273</t>
  </si>
  <si>
    <t>https://podminky.urs.cz/item/CS_URS_2024_01/R01-185851129</t>
  </si>
  <si>
    <t>10,4*5</t>
  </si>
  <si>
    <t>43</t>
  </si>
  <si>
    <t>R-05.348951256</t>
  </si>
  <si>
    <t>Osazení oplocení lesních kultur včetně dřevěných kůlů průměru do 120 mm, v osové vzdálenosti 3 m, oplocení výšky přes 1,5 m s drátěným pletivem</t>
  </si>
  <si>
    <t>m</t>
  </si>
  <si>
    <t>114715777</t>
  </si>
  <si>
    <t>https://podminky.urs.cz/item/CS_URS_2024_01/R-05.348951256</t>
  </si>
  <si>
    <t>Poznámka k položce:_x000D_
včetně dodávky kůlů výšky 2,5 m (dub, nebo akát) a lesnického uzlíkového pletiva výšky 160 cm</t>
  </si>
  <si>
    <t>104*(2*2+2*8) "cca 104 skupin keřů o rozměrech 2x8 m</t>
  </si>
  <si>
    <t>44</t>
  </si>
  <si>
    <t>184801131</t>
  </si>
  <si>
    <t>Ošetření vysazených dřevin ve skupinách v rovině nebo na svahu do 1:5</t>
  </si>
  <si>
    <t>270293346</t>
  </si>
  <si>
    <t>https://podminky.urs.cz/item/CS_URS_2024_01/184801131</t>
  </si>
  <si>
    <t>Poznámka k položce:_x000D_
srovnávací řez těsně po výsadbě</t>
  </si>
  <si>
    <t>07</t>
  </si>
  <si>
    <t>Následná péče (1.rok)</t>
  </si>
  <si>
    <t>45</t>
  </si>
  <si>
    <t>184851413.001</t>
  </si>
  <si>
    <t>Zpětný řez netrnitých keřů po výsadbě v přes 1 m</t>
  </si>
  <si>
    <t>876924596</t>
  </si>
  <si>
    <t>https://podminky.urs.cz/item/CS_URS_2024_01/184851413.001</t>
  </si>
  <si>
    <t>Poznámka k položce:_x000D_
2x první rok</t>
  </si>
  <si>
    <t>90*2 "euonymus europaeus</t>
  </si>
  <si>
    <t>90*2 "sorbus aucuparia</t>
  </si>
  <si>
    <t>85*2 "ligustrum vulgare</t>
  </si>
  <si>
    <t>85*2 "cornus mas</t>
  </si>
  <si>
    <t>46</t>
  </si>
  <si>
    <t>184851423.001</t>
  </si>
  <si>
    <t>Zpětný řez trnitých keřů po výsadbě v přes 1 m</t>
  </si>
  <si>
    <t>403933435</t>
  </si>
  <si>
    <t>https://podminky.urs.cz/item/CS_URS_2024_01/184851423.001</t>
  </si>
  <si>
    <t>85*2 "rhamnus cathartica</t>
  </si>
  <si>
    <t>85*2 "crataegus leavigata</t>
  </si>
  <si>
    <t>47</t>
  </si>
  <si>
    <t>R-07.002</t>
  </si>
  <si>
    <t>Kontrola kotvení stromů a jeho případná oprava (včetně materiálu)</t>
  </si>
  <si>
    <t>205384733</t>
  </si>
  <si>
    <t>Poznámka k položce:_x000D_
1x 1. rok, 1x 2. rok, 1x 3. rok</t>
  </si>
  <si>
    <t>48</t>
  </si>
  <si>
    <t>R-07.003</t>
  </si>
  <si>
    <t>Kontrola zdravotního stavu stromů i keřů, úprava závlahové mísy, odplevelení a doplnění mulče (včetně materiálu)</t>
  </si>
  <si>
    <t>52758968</t>
  </si>
  <si>
    <t>Poznámka k položce:_x000D_
2x ročně</t>
  </si>
  <si>
    <t>2*104 "stromy</t>
  </si>
  <si>
    <t>2*520 "keře</t>
  </si>
  <si>
    <t>49</t>
  </si>
  <si>
    <t>R-07.004</t>
  </si>
  <si>
    <t>Kontrola oplocenek, oprava pletiva, kůlů (včetně materiálu)</t>
  </si>
  <si>
    <t>1354213994</t>
  </si>
  <si>
    <t>2080*2</t>
  </si>
  <si>
    <t>50</t>
  </si>
  <si>
    <t>111151331</t>
  </si>
  <si>
    <t>Pokosení trávníku při souvislé ploše přes 10000 m2 lučního v rovině nebo svahu do 1:5</t>
  </si>
  <si>
    <t>239179480</t>
  </si>
  <si>
    <t>https://podminky.urs.cz/item/CS_URS_2024_01/111151331</t>
  </si>
  <si>
    <t>Poznámka k položce:_x000D_
2x ročně, traviny budou shrabány k jednotlivým výsadbám jako mulč</t>
  </si>
  <si>
    <t>10950*2</t>
  </si>
  <si>
    <t>51</t>
  </si>
  <si>
    <t>R-07.008</t>
  </si>
  <si>
    <t>Zalití rostlin vodou</t>
  </si>
  <si>
    <t>-1410933045</t>
  </si>
  <si>
    <t>https://podminky.urs.cz/item/CS_URS_2024_01/R-07.008</t>
  </si>
  <si>
    <t>Poznámka k položce:_x000D_
cca 50 l/strom; 8x během 1. roku, 6x během 2. roku, 6x během 3. roku_x000D_
cca 20 l/keř; 8x během 1. roku, 6x během 2. roku, 6x během 3. roku</t>
  </si>
  <si>
    <t>8*0,05*104 "stromy</t>
  </si>
  <si>
    <t>8*0,02*520 "keře</t>
  </si>
  <si>
    <t>52</t>
  </si>
  <si>
    <t>R-07.009</t>
  </si>
  <si>
    <t>Dovoz vody pro zálivku rostlin za vzdálenost do 1 km</t>
  </si>
  <si>
    <t>-1897237139</t>
  </si>
  <si>
    <t>https://podminky.urs.cz/item/CS_URS_2024_01/R-07.009</t>
  </si>
  <si>
    <t>53</t>
  </si>
  <si>
    <t>R-07.010</t>
  </si>
  <si>
    <t>-33454964</t>
  </si>
  <si>
    <t>https://podminky.urs.cz/item/CS_URS_2024_01/R-07.010</t>
  </si>
  <si>
    <t>Poznámka k položce:_x000D_
předpoklad - dopravní vzdálenost do 6 km</t>
  </si>
  <si>
    <t>124,8*5</t>
  </si>
  <si>
    <t>08</t>
  </si>
  <si>
    <t>Následná péče (2.rok)</t>
  </si>
  <si>
    <t>54</t>
  </si>
  <si>
    <t>R-08.002</t>
  </si>
  <si>
    <t>2065075380</t>
  </si>
  <si>
    <t>55</t>
  </si>
  <si>
    <t>R-08.003</t>
  </si>
  <si>
    <t>1684548184</t>
  </si>
  <si>
    <t>56</t>
  </si>
  <si>
    <t>R-08.004</t>
  </si>
  <si>
    <t>-1519278045</t>
  </si>
  <si>
    <t>57</t>
  </si>
  <si>
    <t>506696483</t>
  </si>
  <si>
    <t>58</t>
  </si>
  <si>
    <t>R-08.008</t>
  </si>
  <si>
    <t>200893031</t>
  </si>
  <si>
    <t>https://podminky.urs.cz/item/CS_URS_2024_01/R-08.008</t>
  </si>
  <si>
    <t>6*0,05*104 "stromy</t>
  </si>
  <si>
    <t>6*0,02*520 "keře</t>
  </si>
  <si>
    <t>59</t>
  </si>
  <si>
    <t>R-08.009</t>
  </si>
  <si>
    <t>1326511057</t>
  </si>
  <si>
    <t>https://podminky.urs.cz/item/CS_URS_2024_01/R-08.009</t>
  </si>
  <si>
    <t>60</t>
  </si>
  <si>
    <t>R-08.010</t>
  </si>
  <si>
    <t>1628667293</t>
  </si>
  <si>
    <t>https://podminky.urs.cz/item/CS_URS_2024_01/R-08.010</t>
  </si>
  <si>
    <t>93,6*5</t>
  </si>
  <si>
    <t>09</t>
  </si>
  <si>
    <t>Následná péče (3.rok)</t>
  </si>
  <si>
    <t>61</t>
  </si>
  <si>
    <t>184215173.001</t>
  </si>
  <si>
    <t>Odstranění ukotvení kmene dřevin třemi kůly D do 0,1 m délky do 3 m</t>
  </si>
  <si>
    <t>735942049</t>
  </si>
  <si>
    <t>https://podminky.urs.cz/item/CS_URS_2024_01/184215173.001</t>
  </si>
  <si>
    <t>Poznámka k položce:_x000D_
kůly se odstraní ke konci třetího roku po výsadbě</t>
  </si>
  <si>
    <t>62</t>
  </si>
  <si>
    <t>R-09.184215152</t>
  </si>
  <si>
    <t>Odstranění signalizačního kolíku, délky přes 1 do 2 m</t>
  </si>
  <si>
    <t>695669867</t>
  </si>
  <si>
    <t>63</t>
  </si>
  <si>
    <t>184501181.001</t>
  </si>
  <si>
    <t>Odstranění obalu z rákosové nebo kokosové rohože v rovině a svahu do 1:5</t>
  </si>
  <si>
    <t>1591522552</t>
  </si>
  <si>
    <t>https://podminky.urs.cz/item/CS_URS_2024_01/184501181.001</t>
  </si>
  <si>
    <t>Poznámka k položce:_x000D_
obaly se odstraní ke konci třetího roku po výsadbě</t>
  </si>
  <si>
    <t>64</t>
  </si>
  <si>
    <t>R-09.001</t>
  </si>
  <si>
    <t>Výchovný řez stromů výšky do 4 m, včetně rozřezání větví a složení na hromady do 20 m</t>
  </si>
  <si>
    <t>-101564787</t>
  </si>
  <si>
    <t>https://podminky.urs.cz/item/CS_URS_2024_01/R-09.001</t>
  </si>
  <si>
    <t>Poznámka k položce:_x000D_
1x třetí rok</t>
  </si>
  <si>
    <t>65</t>
  </si>
  <si>
    <t>R-09.002</t>
  </si>
  <si>
    <t>-972670119</t>
  </si>
  <si>
    <t>66</t>
  </si>
  <si>
    <t>R-09.003</t>
  </si>
  <si>
    <t>910793000</t>
  </si>
  <si>
    <t>67</t>
  </si>
  <si>
    <t>R-09.011</t>
  </si>
  <si>
    <t>143862328</t>
  </si>
  <si>
    <t>68</t>
  </si>
  <si>
    <t>R-09.004</t>
  </si>
  <si>
    <t>Drcení ořezaných větví stromů D do 100 mm</t>
  </si>
  <si>
    <t>-1508590583</t>
  </si>
  <si>
    <t>https://podminky.urs.cz/item/CS_URS_2024_01/R-09.004</t>
  </si>
  <si>
    <t>Poznámka k položce:_x000D_
předpoklad - z 1 stromu bude odstraněno cca 0,05 m3 větví</t>
  </si>
  <si>
    <t>104*0,05</t>
  </si>
  <si>
    <t>69</t>
  </si>
  <si>
    <t>R-09.005</t>
  </si>
  <si>
    <t>Vodorovné přemístění větví stromů do 5 km, včetně naložení na dopravní prostředek a složení na skládce</t>
  </si>
  <si>
    <t>-270393430</t>
  </si>
  <si>
    <t>https://podminky.urs.cz/item/CS_URS_2024_01/R-09.005</t>
  </si>
  <si>
    <t>Poznámka k položce:_x000D_
předpoklad - dopravní vzdálenost na skládku do 12 km</t>
  </si>
  <si>
    <t>70</t>
  </si>
  <si>
    <t>R-09.006</t>
  </si>
  <si>
    <t>Příplatek k vodorovnému přemístění větví stromů ZKD 5 km</t>
  </si>
  <si>
    <t>1707295978</t>
  </si>
  <si>
    <t>https://podminky.urs.cz/item/CS_URS_2024_01/R-09.006</t>
  </si>
  <si>
    <t>2*104</t>
  </si>
  <si>
    <t>71</t>
  </si>
  <si>
    <t>R-09.007</t>
  </si>
  <si>
    <t>Poplatek za uložení dřevní hmoty na skládce</t>
  </si>
  <si>
    <t>-593853004</t>
  </si>
  <si>
    <t>Poznámka k položce:_x000D_
předpoklad - objemová hmotnost dřeva cca 500 kg/m3</t>
  </si>
  <si>
    <t>5,2*0,5 "ošetřované stromy</t>
  </si>
  <si>
    <t>(0,02*312)*0,5 "kotvící kůly odstraněné ke konci třetího roku</t>
  </si>
  <si>
    <t>(0,0014*520)*0,5 "signalizační kolíky</t>
  </si>
  <si>
    <t>72</t>
  </si>
  <si>
    <t>-89664578</t>
  </si>
  <si>
    <t>73</t>
  </si>
  <si>
    <t>R-09.008</t>
  </si>
  <si>
    <t>1296642040</t>
  </si>
  <si>
    <t>https://podminky.urs.cz/item/CS_URS_2024_01/R-09.008</t>
  </si>
  <si>
    <t>74</t>
  </si>
  <si>
    <t>R-09.009</t>
  </si>
  <si>
    <t>-845802192</t>
  </si>
  <si>
    <t>https://podminky.urs.cz/item/CS_URS_2024_01/R-09.009</t>
  </si>
  <si>
    <t>75</t>
  </si>
  <si>
    <t>R-09.010</t>
  </si>
  <si>
    <t>923582225</t>
  </si>
  <si>
    <t>https://podminky.urs.cz/item/CS_URS_2024_01/R-09.010</t>
  </si>
  <si>
    <t>998</t>
  </si>
  <si>
    <t>Přesun hmot</t>
  </si>
  <si>
    <t>76</t>
  </si>
  <si>
    <t>998231311</t>
  </si>
  <si>
    <t>Přesun hmot pro sadovnické a krajinářské úpravy vodorovně do 5000 m</t>
  </si>
  <si>
    <t>411963593</t>
  </si>
  <si>
    <t>https://podminky.urs.cz/item/CS_URS_2024_01/998231311</t>
  </si>
  <si>
    <t>VRN</t>
  </si>
  <si>
    <t>Vedlejší rozpočtové náklady</t>
  </si>
  <si>
    <t>VRN4</t>
  </si>
  <si>
    <t>Inženýrská činnost</t>
  </si>
  <si>
    <t>77</t>
  </si>
  <si>
    <t>012002000</t>
  </si>
  <si>
    <t>Geodetické práce</t>
  </si>
  <si>
    <t>…</t>
  </si>
  <si>
    <t>1024</t>
  </si>
  <si>
    <t>1036249913</t>
  </si>
  <si>
    <t>Poznámka k položce:_x000D_
vytyčení ploch před výsadbou a po výsadbě</t>
  </si>
  <si>
    <t>78</t>
  </si>
  <si>
    <t>013254000</t>
  </si>
  <si>
    <t>Dokumentace skutečného provedení stavby</t>
  </si>
  <si>
    <t>1943440772</t>
  </si>
  <si>
    <t>79</t>
  </si>
  <si>
    <t>030001000</t>
  </si>
  <si>
    <t>Zařízení staveniště</t>
  </si>
  <si>
    <t>-194302752</t>
  </si>
  <si>
    <t>80</t>
  </si>
  <si>
    <t>091504000</t>
  </si>
  <si>
    <t>Náklady související s publikační činností</t>
  </si>
  <si>
    <t>1095210879</t>
  </si>
  <si>
    <t>Poznámka k položce:_x000D_
1ks propagační tabule NPO</t>
  </si>
  <si>
    <t>BC10 - Biocentrum BC10 (oblast C)</t>
  </si>
  <si>
    <t xml:space="preserve">    06 - Založení trávníku</t>
  </si>
  <si>
    <t>Obdělání půdy oráním na hl přes 0,1 do 0,2 m v rovině a svahu do 1:5</t>
  </si>
  <si>
    <t>376604340</t>
  </si>
  <si>
    <t>20088-4450 "úprava plochy pro výsadby stromů i keřů</t>
  </si>
  <si>
    <t>Obdělání půdy kultivátorováním v rovině a svahu do 1:5</t>
  </si>
  <si>
    <t>-1310124229</t>
  </si>
  <si>
    <t>Obdělání půdy smykováním v rovině a svahu do 1:5</t>
  </si>
  <si>
    <t>-1397212874</t>
  </si>
  <si>
    <t>-892690278</t>
  </si>
  <si>
    <t>20 "populus nigra</t>
  </si>
  <si>
    <t>9 "populus alba</t>
  </si>
  <si>
    <t>20 "juglans regia</t>
  </si>
  <si>
    <t>19 "quercus robur</t>
  </si>
  <si>
    <t>19 "tilia platyphylos</t>
  </si>
  <si>
    <t>1302333330</t>
  </si>
  <si>
    <t>982720871</t>
  </si>
  <si>
    <t>R-04.003</t>
  </si>
  <si>
    <t>Tilia Platyphylos, OK 10-12 cm, výška min. 2 m, průměr balu 40-50 cm, včetně dopravy materiálu</t>
  </si>
  <si>
    <t>902949865</t>
  </si>
  <si>
    <t>-327440706</t>
  </si>
  <si>
    <t>R-04.005</t>
  </si>
  <si>
    <t>Populus Alba, OK 10-12 cm, výška min. 2 m, průměr balu 40-50 cm, včetně dopravy materiálu</t>
  </si>
  <si>
    <t>-1941120434</t>
  </si>
  <si>
    <t>R-04.006</t>
  </si>
  <si>
    <t>Populus Nigra, OK 10-12 cm, výška min. 2 m, průměr balu 40-50 cm, včetně dopravy materiálu</t>
  </si>
  <si>
    <t>-1692288824</t>
  </si>
  <si>
    <t>317804563</t>
  </si>
  <si>
    <t>-532235216</t>
  </si>
  <si>
    <t>87*0,04 'Přepočtené koeficientem množství</t>
  </si>
  <si>
    <t>1339629907</t>
  </si>
  <si>
    <t>87*0,120*0,001*1,2</t>
  </si>
  <si>
    <t>-710841369</t>
  </si>
  <si>
    <t>0,013*1000 'Přepočtené koeficientem množství</t>
  </si>
  <si>
    <t>-413008122</t>
  </si>
  <si>
    <t>382096119</t>
  </si>
  <si>
    <t>87*(1,4*0,3)</t>
  </si>
  <si>
    <t>-753751873</t>
  </si>
  <si>
    <t>36,54*1,15 'Přepočtené koeficientem množství</t>
  </si>
  <si>
    <t>225976648</t>
  </si>
  <si>
    <t>517272903</t>
  </si>
  <si>
    <t>87*3 'Přepočtené koeficientem množství</t>
  </si>
  <si>
    <t>1259703819</t>
  </si>
  <si>
    <t>-110706863</t>
  </si>
  <si>
    <t>-28753953</t>
  </si>
  <si>
    <t>87*0,8</t>
  </si>
  <si>
    <t>-988969220</t>
  </si>
  <si>
    <t>69,6*0,115 'Přepočtené koeficientem množství</t>
  </si>
  <si>
    <t>Ošetřování vysazených dřevin soliterních v rovině a svahu do 1:5</t>
  </si>
  <si>
    <t>-1999465098</t>
  </si>
  <si>
    <t>1924202751</t>
  </si>
  <si>
    <t>87*0,06</t>
  </si>
  <si>
    <t>-1191242547</t>
  </si>
  <si>
    <t>1729152024</t>
  </si>
  <si>
    <t>5,22*5</t>
  </si>
  <si>
    <t>-340140885</t>
  </si>
  <si>
    <t>330 "keře skupiny A</t>
  </si>
  <si>
    <t>197 "keře skupiny B</t>
  </si>
  <si>
    <t>-1412394781</t>
  </si>
  <si>
    <t>154151458</t>
  </si>
  <si>
    <t>1232064902</t>
  </si>
  <si>
    <t>679516728</t>
  </si>
  <si>
    <t>-1597445647</t>
  </si>
  <si>
    <t>1641216482</t>
  </si>
  <si>
    <t>-644558328</t>
  </si>
  <si>
    <t>587922652</t>
  </si>
  <si>
    <t>1004421233</t>
  </si>
  <si>
    <t>527*0,02 'Přepočtené koeficientem množství</t>
  </si>
  <si>
    <t>-2106573340</t>
  </si>
  <si>
    <t>527*0,03*0,001</t>
  </si>
  <si>
    <t>1314847118</t>
  </si>
  <si>
    <t>854557112</t>
  </si>
  <si>
    <t>527*0,4</t>
  </si>
  <si>
    <t>1152276920</t>
  </si>
  <si>
    <t>210,8*0,115 'Přepočtené koeficientem množství</t>
  </si>
  <si>
    <t>1924071447</t>
  </si>
  <si>
    <t>1158727544</t>
  </si>
  <si>
    <t>527*0,02</t>
  </si>
  <si>
    <t>2062508684</t>
  </si>
  <si>
    <t>1821141510</t>
  </si>
  <si>
    <t>10,54*5</t>
  </si>
  <si>
    <t>95</t>
  </si>
  <si>
    <t>1222905171</t>
  </si>
  <si>
    <t>45*(2*2+2*10) "45 skupin keřů o rozměrech 2x10 m</t>
  </si>
  <si>
    <t>5*(2*2+2*6) "5 skupin keřů o rozměrech 2x6 m</t>
  </si>
  <si>
    <t>8*(2*2+2*8) "8 skupin keřů o rozměrech 2x8 m</t>
  </si>
  <si>
    <t>-1621350000</t>
  </si>
  <si>
    <t>06</t>
  </si>
  <si>
    <t>Založení trávníku</t>
  </si>
  <si>
    <t>-335428242</t>
  </si>
  <si>
    <t>3842 "větší plocha</t>
  </si>
  <si>
    <t>608 "menší plocha</t>
  </si>
  <si>
    <t>1076948929</t>
  </si>
  <si>
    <t>-746777588</t>
  </si>
  <si>
    <t>184813511</t>
  </si>
  <si>
    <t>Chemické odplevelení před založením kultury postřikem na široko v rovině a svahu do 1:5 ručně</t>
  </si>
  <si>
    <t>1620090359</t>
  </si>
  <si>
    <t>https://podminky.urs.cz/item/CS_URS_2024_01/184813511</t>
  </si>
  <si>
    <t>183403153</t>
  </si>
  <si>
    <t>Obdělání půdy hrabáním v rovině a svahu do 1:5</t>
  </si>
  <si>
    <t>-965631388</t>
  </si>
  <si>
    <t>https://podminky.urs.cz/item/CS_URS_2024_01/183403153</t>
  </si>
  <si>
    <t>181451121</t>
  </si>
  <si>
    <t>Založení lučního trávníku výsevem pl přes 1000 m2 v rovině a ve svahu do 1:5</t>
  </si>
  <si>
    <t>532118106</t>
  </si>
  <si>
    <t>https://podminky.urs.cz/item/CS_URS_2024_01/181451121</t>
  </si>
  <si>
    <t>00572472</t>
  </si>
  <si>
    <t>Osivo směs travní (Bělokarpatská směs)</t>
  </si>
  <si>
    <t>-531131422</t>
  </si>
  <si>
    <t>Poznámka k položce:_x000D_
cca 0,2 kg/100 m2</t>
  </si>
  <si>
    <t>(4450/100)*0,22</t>
  </si>
  <si>
    <t>185803211</t>
  </si>
  <si>
    <t>Uválcování trávníku v rovině a svahu do 1:5</t>
  </si>
  <si>
    <t>-971315986</t>
  </si>
  <si>
    <t>https://podminky.urs.cz/item/CS_URS_2024_01/185803211</t>
  </si>
  <si>
    <t>-52392943</t>
  </si>
  <si>
    <t>108*2 "euonymus europaeus</t>
  </si>
  <si>
    <t>114*2 "sorbus aucuparia</t>
  </si>
  <si>
    <t>67*2 "ligustrum vulgare</t>
  </si>
  <si>
    <t>65*2 "cornus mas</t>
  </si>
  <si>
    <t>834914813</t>
  </si>
  <si>
    <t>108*2 "rhamnus cathartica</t>
  </si>
  <si>
    <t>65*2 "crataegus laevigata</t>
  </si>
  <si>
    <t>-877924155</t>
  </si>
  <si>
    <t>1503456017</t>
  </si>
  <si>
    <t>2*87 "stromy</t>
  </si>
  <si>
    <t>2*527 "keře</t>
  </si>
  <si>
    <t>R-07.011</t>
  </si>
  <si>
    <t>-530321099</t>
  </si>
  <si>
    <t>1320*2</t>
  </si>
  <si>
    <t>-1286999413</t>
  </si>
  <si>
    <t>(15638+4450)*2</t>
  </si>
  <si>
    <t>185811221</t>
  </si>
  <si>
    <t>Vyhrabání trávníku souvislé pl přes 1000 do 10000 m2 v rovině nebo na svahu do 1:5</t>
  </si>
  <si>
    <t>2093361303</t>
  </si>
  <si>
    <t>https://podminky.urs.cz/item/CS_URS_2024_01/185811221</t>
  </si>
  <si>
    <t>Poznámka k položce:_x000D_
výhrab se týká pouze plochy s nově vysázenou Bělokarpatskou směsí</t>
  </si>
  <si>
    <t>2*4450 "1x na jaře, 1x na podzim</t>
  </si>
  <si>
    <t>1087080253</t>
  </si>
  <si>
    <t>8*0,05*87 "stromy</t>
  </si>
  <si>
    <t>8*0,02*527 "keře</t>
  </si>
  <si>
    <t>325252563</t>
  </si>
  <si>
    <t>1624008849</t>
  </si>
  <si>
    <t>119,12*5</t>
  </si>
  <si>
    <t>-709459807</t>
  </si>
  <si>
    <t>87</t>
  </si>
  <si>
    <t>985816443</t>
  </si>
  <si>
    <t>-783713057</t>
  </si>
  <si>
    <t>-2034526111</t>
  </si>
  <si>
    <t>185811221.001</t>
  </si>
  <si>
    <t>409213666</t>
  </si>
  <si>
    <t>https://podminky.urs.cz/item/CS_URS_2024_01/185811221.001</t>
  </si>
  <si>
    <t>-2146146742</t>
  </si>
  <si>
    <t>6*0,05*87 "stromy</t>
  </si>
  <si>
    <t>6*0,02*527 "keře</t>
  </si>
  <si>
    <t>-1515868252</t>
  </si>
  <si>
    <t>1818203513</t>
  </si>
  <si>
    <t>89,34*5</t>
  </si>
  <si>
    <t>-1312215249</t>
  </si>
  <si>
    <t>654810921</t>
  </si>
  <si>
    <t>1515905117</t>
  </si>
  <si>
    <t>352121112</t>
  </si>
  <si>
    <t>229001030</t>
  </si>
  <si>
    <t>-1191601066</t>
  </si>
  <si>
    <t>-1105282627</t>
  </si>
  <si>
    <t>81</t>
  </si>
  <si>
    <t>-80935738</t>
  </si>
  <si>
    <t>87*0,05</t>
  </si>
  <si>
    <t>82</t>
  </si>
  <si>
    <t>1937512916</t>
  </si>
  <si>
    <t>83</t>
  </si>
  <si>
    <t>2100691871</t>
  </si>
  <si>
    <t>2*87</t>
  </si>
  <si>
    <t>84</t>
  </si>
  <si>
    <t>-1364174468</t>
  </si>
  <si>
    <t>4,35*0,5 "ošetřované stromy</t>
  </si>
  <si>
    <t>(0,02*261)*0,5 "kotvící kůly odstraněné ke konci třetího roku</t>
  </si>
  <si>
    <t>(0,0014*527)*0,5 "signalizační kolíky</t>
  </si>
  <si>
    <t>85</t>
  </si>
  <si>
    <t>1464612116</t>
  </si>
  <si>
    <t>86</t>
  </si>
  <si>
    <t>185811221.002</t>
  </si>
  <si>
    <t>1921618524</t>
  </si>
  <si>
    <t>https://podminky.urs.cz/item/CS_URS_2024_01/185811221.002</t>
  </si>
  <si>
    <t>-1836074826</t>
  </si>
  <si>
    <t>88</t>
  </si>
  <si>
    <t>1601696689</t>
  </si>
  <si>
    <t>89</t>
  </si>
  <si>
    <t>-1240838945</t>
  </si>
  <si>
    <t>90</t>
  </si>
  <si>
    <t>998231311.001</t>
  </si>
  <si>
    <t>-438298666</t>
  </si>
  <si>
    <t>https://podminky.urs.cz/item/CS_URS_2024_01/998231311.001</t>
  </si>
  <si>
    <t>91</t>
  </si>
  <si>
    <t>619023158</t>
  </si>
  <si>
    <t>92</t>
  </si>
  <si>
    <t>-916667316</t>
  </si>
  <si>
    <t>93</t>
  </si>
  <si>
    <t>897704808</t>
  </si>
  <si>
    <t>94</t>
  </si>
  <si>
    <t>1355183282</t>
  </si>
  <si>
    <t>BK17b - Biokoridor BK17b (oblast D)</t>
  </si>
  <si>
    <t>-2067166950</t>
  </si>
  <si>
    <t>178*15 "úprava plochy pro výsadby stromů i keřů</t>
  </si>
  <si>
    <t>-987235062</t>
  </si>
  <si>
    <t>2030336224</t>
  </si>
  <si>
    <t>-878464858</t>
  </si>
  <si>
    <t>21 "juglans regia</t>
  </si>
  <si>
    <t>17 "quercus robur</t>
  </si>
  <si>
    <t>1231093030</t>
  </si>
  <si>
    <t>339174342</t>
  </si>
  <si>
    <t>-540416665</t>
  </si>
  <si>
    <t>119324503</t>
  </si>
  <si>
    <t>2004373045</t>
  </si>
  <si>
    <t>38*0,04 'Přepočtené koeficientem množství</t>
  </si>
  <si>
    <t>-1015541075</t>
  </si>
  <si>
    <t>38*0,120*0,001*1,2</t>
  </si>
  <si>
    <t>-810132051</t>
  </si>
  <si>
    <t>0,005*1000 'Přepočtené koeficientem množství</t>
  </si>
  <si>
    <t>-1580985459</t>
  </si>
  <si>
    <t>-1286365229</t>
  </si>
  <si>
    <t>38*(1,4*0,3)</t>
  </si>
  <si>
    <t>-1788713706</t>
  </si>
  <si>
    <t>15,96*1,15 'Přepočtené koeficientem množství</t>
  </si>
  <si>
    <t>-1680920841</t>
  </si>
  <si>
    <t>-284282569</t>
  </si>
  <si>
    <t>38*3 'Přepočtené koeficientem množství</t>
  </si>
  <si>
    <t>295695289</t>
  </si>
  <si>
    <t>1342591319</t>
  </si>
  <si>
    <t>2073854514</t>
  </si>
  <si>
    <t>38*0,8</t>
  </si>
  <si>
    <t>-1523695239</t>
  </si>
  <si>
    <t>30,4*0,115 'Přepočtené koeficientem množství</t>
  </si>
  <si>
    <t>-1087543197</t>
  </si>
  <si>
    <t>302568701</t>
  </si>
  <si>
    <t>38*0,06</t>
  </si>
  <si>
    <t>-2064417168</t>
  </si>
  <si>
    <t>-873066332</t>
  </si>
  <si>
    <t>2,28*5</t>
  </si>
  <si>
    <t>1481460620</t>
  </si>
  <si>
    <t>60 "keře skupiny A</t>
  </si>
  <si>
    <t>60 "keře skupiny B</t>
  </si>
  <si>
    <t>1956854850</t>
  </si>
  <si>
    <t>-962544573</t>
  </si>
  <si>
    <t>-1453827145</t>
  </si>
  <si>
    <t>-535762333</t>
  </si>
  <si>
    <t>-1931455303</t>
  </si>
  <si>
    <t>1382905477</t>
  </si>
  <si>
    <t>-1075924572</t>
  </si>
  <si>
    <t>-674811385</t>
  </si>
  <si>
    <t>-388093888</t>
  </si>
  <si>
    <t>120*0,02 'Přepočtené koeficientem množství</t>
  </si>
  <si>
    <t>1781427063</t>
  </si>
  <si>
    <t>120*0,03*0,001</t>
  </si>
  <si>
    <t>-96069871</t>
  </si>
  <si>
    <t>0,004*1000 'Přepočtené koeficientem množství</t>
  </si>
  <si>
    <t>-480542715</t>
  </si>
  <si>
    <t>120*0,4</t>
  </si>
  <si>
    <t>-1773810851</t>
  </si>
  <si>
    <t>48*0,115 'Přepočtené koeficientem množství</t>
  </si>
  <si>
    <t>1156894614</t>
  </si>
  <si>
    <t>274986831</t>
  </si>
  <si>
    <t>120*0,02</t>
  </si>
  <si>
    <t>-986246858</t>
  </si>
  <si>
    <t>-304036658</t>
  </si>
  <si>
    <t>2,4*5</t>
  </si>
  <si>
    <t>-502918709</t>
  </si>
  <si>
    <t>24*(2*2+2*8) "24 skupin keřů o rozměrech 2x8 m</t>
  </si>
  <si>
    <t>Ošetřování vysazených dřevin ve skupinách v rovině a svahu do 1:5</t>
  </si>
  <si>
    <t>-1008535984</t>
  </si>
  <si>
    <t>184851413.003</t>
  </si>
  <si>
    <t>77841670</t>
  </si>
  <si>
    <t>https://podminky.urs.cz/item/CS_URS_2024_01/184851413.003</t>
  </si>
  <si>
    <t>20*2 "euonymus europaeus</t>
  </si>
  <si>
    <t>20*2 "sorbus aucuparia</t>
  </si>
  <si>
    <t>20*2 "cornus mas</t>
  </si>
  <si>
    <t>20*2 "ligustrum vulgare</t>
  </si>
  <si>
    <t>184851423.003</t>
  </si>
  <si>
    <t>403907548</t>
  </si>
  <si>
    <t>https://podminky.urs.cz/item/CS_URS_2024_01/184851423.003</t>
  </si>
  <si>
    <t>20*2 "rhamnus cathartica</t>
  </si>
  <si>
    <t>20*2 "crataegus laevigata</t>
  </si>
  <si>
    <t>32297352</t>
  </si>
  <si>
    <t>1951411037</t>
  </si>
  <si>
    <t>2*38 "stromy</t>
  </si>
  <si>
    <t>2*120 "keře</t>
  </si>
  <si>
    <t>-1106750076</t>
  </si>
  <si>
    <t>480*2</t>
  </si>
  <si>
    <t>-1580354185</t>
  </si>
  <si>
    <t>2670*2</t>
  </si>
  <si>
    <t>-1102375541</t>
  </si>
  <si>
    <t>8*0,05*38 "stromy</t>
  </si>
  <si>
    <t>8*0,02*120 "keře</t>
  </si>
  <si>
    <t>-1763343298</t>
  </si>
  <si>
    <t>-1806838674</t>
  </si>
  <si>
    <t>34,4*5</t>
  </si>
  <si>
    <t>-2092205563</t>
  </si>
  <si>
    <t>715701733</t>
  </si>
  <si>
    <t>532980895</t>
  </si>
  <si>
    <t>2110882040</t>
  </si>
  <si>
    <t>251544544</t>
  </si>
  <si>
    <t>6*0,05*38 "stromy</t>
  </si>
  <si>
    <t>6*0,02*120 "keře</t>
  </si>
  <si>
    <t>-1621034687</t>
  </si>
  <si>
    <t>58451201</t>
  </si>
  <si>
    <t>25,8*5</t>
  </si>
  <si>
    <t>184215173.003</t>
  </si>
  <si>
    <t>-1514800965</t>
  </si>
  <si>
    <t>https://podminky.urs.cz/item/CS_URS_2024_01/184215173.003</t>
  </si>
  <si>
    <t>-1293793317</t>
  </si>
  <si>
    <t>184501181.003</t>
  </si>
  <si>
    <t>290847739</t>
  </si>
  <si>
    <t>https://podminky.urs.cz/item/CS_URS_2024_01/184501181.003</t>
  </si>
  <si>
    <t>-1694708282</t>
  </si>
  <si>
    <t>377516501</t>
  </si>
  <si>
    <t>789990282</t>
  </si>
  <si>
    <t>-1913922580</t>
  </si>
  <si>
    <t>-1102338807</t>
  </si>
  <si>
    <t>1751587878</t>
  </si>
  <si>
    <t>38*0,05</t>
  </si>
  <si>
    <t>1973413455</t>
  </si>
  <si>
    <t>1768597758</t>
  </si>
  <si>
    <t>2*38</t>
  </si>
  <si>
    <t>1967969584</t>
  </si>
  <si>
    <t>1,9*0,5 "ošetřované stromy</t>
  </si>
  <si>
    <t>(0,02*114)*0,5 "kotvící kůly odstraněné ke konci třetího roku</t>
  </si>
  <si>
    <t>(0,0014*120)*0,5 "signalizační kolíky</t>
  </si>
  <si>
    <t>-391602840</t>
  </si>
  <si>
    <t>140505591</t>
  </si>
  <si>
    <t>723040729</t>
  </si>
  <si>
    <t>998231311.003</t>
  </si>
  <si>
    <t>1098397355</t>
  </si>
  <si>
    <t>-503819354</t>
  </si>
  <si>
    <t>-393917068</t>
  </si>
  <si>
    <t>772093743</t>
  </si>
  <si>
    <t>747538569</t>
  </si>
  <si>
    <t>BK16d - Biokoridor BK16d (oblasti E, F)</t>
  </si>
  <si>
    <t>1954777139</t>
  </si>
  <si>
    <t>880*8+(5*5)*24+80*7+35*8+85*8+47*8 "úprava plochy pro výsadby stromů i keřů</t>
  </si>
  <si>
    <t>1086345534</t>
  </si>
  <si>
    <t>-1294920574</t>
  </si>
  <si>
    <t>-1942979547</t>
  </si>
  <si>
    <t>88 "quercus robur</t>
  </si>
  <si>
    <t>50 "juglans regia</t>
  </si>
  <si>
    <t>-578678053</t>
  </si>
  <si>
    <t>1487591285</t>
  </si>
  <si>
    <t>-658010816</t>
  </si>
  <si>
    <t>-1577869123</t>
  </si>
  <si>
    <t>31337443</t>
  </si>
  <si>
    <t>138*0,04 'Přepočtené koeficientem množství</t>
  </si>
  <si>
    <t>1685469405</t>
  </si>
  <si>
    <t>138*0,120*0,001*1,2</t>
  </si>
  <si>
    <t>259892315</t>
  </si>
  <si>
    <t>0,02*1000 'Přepočtené koeficientem množství</t>
  </si>
  <si>
    <t>-832431946</t>
  </si>
  <si>
    <t>737878836</t>
  </si>
  <si>
    <t>138*(1,4*0,3)</t>
  </si>
  <si>
    <t>1239621692</t>
  </si>
  <si>
    <t>57,96*1,15 'Přepočtené koeficientem množství</t>
  </si>
  <si>
    <t>-499630747</t>
  </si>
  <si>
    <t>834763305</t>
  </si>
  <si>
    <t>138*3 'Přepočtené koeficientem množství</t>
  </si>
  <si>
    <t>383138203</t>
  </si>
  <si>
    <t>-875784112</t>
  </si>
  <si>
    <t>1808224366</t>
  </si>
  <si>
    <t>138*0,8</t>
  </si>
  <si>
    <t>-925039924</t>
  </si>
  <si>
    <t>110,4*0,115 'Přepočtené koeficientem množství</t>
  </si>
  <si>
    <t>-584500639</t>
  </si>
  <si>
    <t>1307057994</t>
  </si>
  <si>
    <t>138*0,06</t>
  </si>
  <si>
    <t>-1422751060</t>
  </si>
  <si>
    <t>45412360</t>
  </si>
  <si>
    <t>8,28*5</t>
  </si>
  <si>
    <t>-1900726374</t>
  </si>
  <si>
    <t>174 "keře skupiny A</t>
  </si>
  <si>
    <t>165 "keře skupiny B</t>
  </si>
  <si>
    <t>-955161495</t>
  </si>
  <si>
    <t>1350369784</t>
  </si>
  <si>
    <t>993939136</t>
  </si>
  <si>
    <t>-2084685395</t>
  </si>
  <si>
    <t>350421340</t>
  </si>
  <si>
    <t>-1683982857</t>
  </si>
  <si>
    <t>-1191622529</t>
  </si>
  <si>
    <t>-1567297094</t>
  </si>
  <si>
    <t>-441352386</t>
  </si>
  <si>
    <t>339*0,02 'Přepočtené koeficientem množství</t>
  </si>
  <si>
    <t>-806836806</t>
  </si>
  <si>
    <t>339*0,03*0,001</t>
  </si>
  <si>
    <t>442157345</t>
  </si>
  <si>
    <t>0,01*1000 'Přepočtené koeficientem množství</t>
  </si>
  <si>
    <t>-1631444638</t>
  </si>
  <si>
    <t>339*0,4</t>
  </si>
  <si>
    <t>1785519846</t>
  </si>
  <si>
    <t>135,6*0,115 'Přepočtené koeficientem množství</t>
  </si>
  <si>
    <t>-708134993</t>
  </si>
  <si>
    <t>182367684</t>
  </si>
  <si>
    <t>339*0,02</t>
  </si>
  <si>
    <t>1631049510</t>
  </si>
  <si>
    <t>1406987885</t>
  </si>
  <si>
    <t>6,78*5</t>
  </si>
  <si>
    <t>-47337895</t>
  </si>
  <si>
    <t>113*(2*2+2*5) "113 skupin keřů o rozměrech 2x5 m</t>
  </si>
  <si>
    <t>97552336</t>
  </si>
  <si>
    <t>184851413.004</t>
  </si>
  <si>
    <t>1537550306</t>
  </si>
  <si>
    <t>https://podminky.urs.cz/item/CS_URS_2024_01/184851413.004</t>
  </si>
  <si>
    <t>60*2 "euonymus europaeus</t>
  </si>
  <si>
    <t>54*2 "sorbus aucuparia</t>
  </si>
  <si>
    <t>57*2 "ligustrum vulgare</t>
  </si>
  <si>
    <t>54*2 "cornus mas</t>
  </si>
  <si>
    <t>184851423.004</t>
  </si>
  <si>
    <t>1674853117</t>
  </si>
  <si>
    <t>https://podminky.urs.cz/item/CS_URS_2024_01/184851423.004</t>
  </si>
  <si>
    <t>60*2 "rhamnus cathartica</t>
  </si>
  <si>
    <t>54*2 "crataegus laevigata</t>
  </si>
  <si>
    <t>-1628535313</t>
  </si>
  <si>
    <t>-443251</t>
  </si>
  <si>
    <t>2*138 "stromy</t>
  </si>
  <si>
    <t>2*339 "keře</t>
  </si>
  <si>
    <t>-1047973191</t>
  </si>
  <si>
    <t>1582*2</t>
  </si>
  <si>
    <t>1547723083</t>
  </si>
  <si>
    <t>9536*2</t>
  </si>
  <si>
    <t>95860843</t>
  </si>
  <si>
    <t>8*0,05*138 "stromy</t>
  </si>
  <si>
    <t>8*0,02*339 "keře</t>
  </si>
  <si>
    <t>1511541958</t>
  </si>
  <si>
    <t>497207668</t>
  </si>
  <si>
    <t>109,44*5</t>
  </si>
  <si>
    <t>-1021252873</t>
  </si>
  <si>
    <t>138</t>
  </si>
  <si>
    <t>-1706417505</t>
  </si>
  <si>
    <t>-1823033706</t>
  </si>
  <si>
    <t>-107078776</t>
  </si>
  <si>
    <t>-1155748104</t>
  </si>
  <si>
    <t>6*0,05*138 "stromy</t>
  </si>
  <si>
    <t>6*0,02*339 "keře</t>
  </si>
  <si>
    <t>-1696280596</t>
  </si>
  <si>
    <t>1189241849</t>
  </si>
  <si>
    <t>82,08*5</t>
  </si>
  <si>
    <t>184215173.004</t>
  </si>
  <si>
    <t>1561419696</t>
  </si>
  <si>
    <t>https://podminky.urs.cz/item/CS_URS_2024_01/184215173.004</t>
  </si>
  <si>
    <t>344583285</t>
  </si>
  <si>
    <t>184501181.004</t>
  </si>
  <si>
    <t>-1298922720</t>
  </si>
  <si>
    <t>https://podminky.urs.cz/item/CS_URS_2024_01/184501181.004</t>
  </si>
  <si>
    <t>-1707186567</t>
  </si>
  <si>
    <t>1769771680</t>
  </si>
  <si>
    <t>1792288228</t>
  </si>
  <si>
    <t>-706872874</t>
  </si>
  <si>
    <t>-1330099899</t>
  </si>
  <si>
    <t>-480331186</t>
  </si>
  <si>
    <t>138*0,05</t>
  </si>
  <si>
    <t>-298205218</t>
  </si>
  <si>
    <t>-1099471275</t>
  </si>
  <si>
    <t>2*138</t>
  </si>
  <si>
    <t>-1033721956</t>
  </si>
  <si>
    <t>6,9*0,5 "ošetřované stromy</t>
  </si>
  <si>
    <t>(0,02*414)*0,5 "kotvící kůly odstraněné ke konci třetího roku</t>
  </si>
  <si>
    <t>(0,0014*339)*0,5 "signalizační kolíky</t>
  </si>
  <si>
    <t>2102569862</t>
  </si>
  <si>
    <t>95519333</t>
  </si>
  <si>
    <t>-834559449</t>
  </si>
  <si>
    <t>998231311.004</t>
  </si>
  <si>
    <t>-2103781452</t>
  </si>
  <si>
    <t>https://podminky.urs.cz/item/CS_URS_2024_01/998231311.004</t>
  </si>
  <si>
    <t>-583181281</t>
  </si>
  <si>
    <t>-344083290</t>
  </si>
  <si>
    <t>-1985582228</t>
  </si>
  <si>
    <t>257781708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</si>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</sst>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85804312" TargetMode="External"/><Relationship Id="rId18" Type="http://schemas.openxmlformats.org/officeDocument/2006/relationships/hyperlink" Target="https://podminky.urs.cz/item/CS_URS_2024_01/184911421" TargetMode="External"/><Relationship Id="rId26" Type="http://schemas.openxmlformats.org/officeDocument/2006/relationships/hyperlink" Target="https://podminky.urs.cz/item/CS_URS_2024_01/111151331" TargetMode="External"/><Relationship Id="rId39" Type="http://schemas.openxmlformats.org/officeDocument/2006/relationships/hyperlink" Target="https://podminky.urs.cz/item/CS_URS_2024_01/R-09.006" TargetMode="External"/><Relationship Id="rId21" Type="http://schemas.openxmlformats.org/officeDocument/2006/relationships/hyperlink" Target="https://podminky.urs.cz/item/CS_URS_2024_01/R01-185851129" TargetMode="External"/><Relationship Id="rId34" Type="http://schemas.openxmlformats.org/officeDocument/2006/relationships/hyperlink" Target="https://podminky.urs.cz/item/CS_URS_2024_01/184215173.001" TargetMode="External"/><Relationship Id="rId42" Type="http://schemas.openxmlformats.org/officeDocument/2006/relationships/hyperlink" Target="https://podminky.urs.cz/item/CS_URS_2024_01/R-09.009" TargetMode="External"/><Relationship Id="rId7" Type="http://schemas.openxmlformats.org/officeDocument/2006/relationships/hyperlink" Target="https://podminky.urs.cz/item/CS_URS_2024_01/184215412" TargetMode="External"/><Relationship Id="rId2" Type="http://schemas.openxmlformats.org/officeDocument/2006/relationships/hyperlink" Target="https://podminky.urs.cz/item/CS_URS_2024_01/183403114" TargetMode="External"/><Relationship Id="rId16" Type="http://schemas.openxmlformats.org/officeDocument/2006/relationships/hyperlink" Target="https://podminky.urs.cz/item/CS_URS_2024_01/183111114" TargetMode="External"/><Relationship Id="rId29" Type="http://schemas.openxmlformats.org/officeDocument/2006/relationships/hyperlink" Target="https://podminky.urs.cz/item/CS_URS_2024_01/R-07.010" TargetMode="External"/><Relationship Id="rId1" Type="http://schemas.openxmlformats.org/officeDocument/2006/relationships/hyperlink" Target="https://podminky.urs.cz/item/CS_URS_2024_01/183403112" TargetMode="External"/><Relationship Id="rId6" Type="http://schemas.openxmlformats.org/officeDocument/2006/relationships/hyperlink" Target="https://podminky.urs.cz/item/CS_URS_2024_01/185802114" TargetMode="External"/><Relationship Id="rId11" Type="http://schemas.openxmlformats.org/officeDocument/2006/relationships/hyperlink" Target="https://podminky.urs.cz/item/CS_URS_2024_01/184911421" TargetMode="External"/><Relationship Id="rId24" Type="http://schemas.openxmlformats.org/officeDocument/2006/relationships/hyperlink" Target="https://podminky.urs.cz/item/CS_URS_2024_01/184851413.001" TargetMode="External"/><Relationship Id="rId32" Type="http://schemas.openxmlformats.org/officeDocument/2006/relationships/hyperlink" Target="https://podminky.urs.cz/item/CS_URS_2024_01/R-08.009" TargetMode="External"/><Relationship Id="rId37" Type="http://schemas.openxmlformats.org/officeDocument/2006/relationships/hyperlink" Target="https://podminky.urs.cz/item/CS_URS_2024_01/R-09.004" TargetMode="External"/><Relationship Id="rId40" Type="http://schemas.openxmlformats.org/officeDocument/2006/relationships/hyperlink" Target="https://podminky.urs.cz/item/CS_URS_2024_01/111151331" TargetMode="External"/><Relationship Id="rId45" Type="http://schemas.openxmlformats.org/officeDocument/2006/relationships/drawing" Target="../drawings/drawing2.xml"/><Relationship Id="rId5" Type="http://schemas.openxmlformats.org/officeDocument/2006/relationships/hyperlink" Target="https://podminky.urs.cz/item/CS_URS_2024_01/184102114" TargetMode="External"/><Relationship Id="rId15" Type="http://schemas.openxmlformats.org/officeDocument/2006/relationships/hyperlink" Target="https://podminky.urs.cz/item/CS_URS_2024_01/185851129" TargetMode="External"/><Relationship Id="rId23" Type="http://schemas.openxmlformats.org/officeDocument/2006/relationships/hyperlink" Target="https://podminky.urs.cz/item/CS_URS_2024_01/184801131" TargetMode="External"/><Relationship Id="rId28" Type="http://schemas.openxmlformats.org/officeDocument/2006/relationships/hyperlink" Target="https://podminky.urs.cz/item/CS_URS_2024_01/R-07.009" TargetMode="External"/><Relationship Id="rId36" Type="http://schemas.openxmlformats.org/officeDocument/2006/relationships/hyperlink" Target="https://podminky.urs.cz/item/CS_URS_2024_01/R-09.001" TargetMode="External"/><Relationship Id="rId10" Type="http://schemas.openxmlformats.org/officeDocument/2006/relationships/hyperlink" Target="https://podminky.urs.cz/item/CS_URS_2024_01/184911111" TargetMode="External"/><Relationship Id="rId19" Type="http://schemas.openxmlformats.org/officeDocument/2006/relationships/hyperlink" Target="https://podminky.urs.cz/item/CS_URS_2024_01/R-05.185804311" TargetMode="External"/><Relationship Id="rId31" Type="http://schemas.openxmlformats.org/officeDocument/2006/relationships/hyperlink" Target="https://podminky.urs.cz/item/CS_URS_2024_01/R-08.008" TargetMode="External"/><Relationship Id="rId44" Type="http://schemas.openxmlformats.org/officeDocument/2006/relationships/hyperlink" Target="https://podminky.urs.cz/item/CS_URS_2024_01/998231311" TargetMode="External"/><Relationship Id="rId4" Type="http://schemas.openxmlformats.org/officeDocument/2006/relationships/hyperlink" Target="https://podminky.urs.cz/item/CS_URS_2024_01/183101115" TargetMode="External"/><Relationship Id="rId9" Type="http://schemas.openxmlformats.org/officeDocument/2006/relationships/hyperlink" Target="https://podminky.urs.cz/item/CS_URS_2024_01/184215133" TargetMode="External"/><Relationship Id="rId14" Type="http://schemas.openxmlformats.org/officeDocument/2006/relationships/hyperlink" Target="https://podminky.urs.cz/item/CS_URS_2024_01/185851121" TargetMode="External"/><Relationship Id="rId22" Type="http://schemas.openxmlformats.org/officeDocument/2006/relationships/hyperlink" Target="https://podminky.urs.cz/item/CS_URS_2024_01/R-05.348951256" TargetMode="External"/><Relationship Id="rId27" Type="http://schemas.openxmlformats.org/officeDocument/2006/relationships/hyperlink" Target="https://podminky.urs.cz/item/CS_URS_2024_01/R-07.008" TargetMode="External"/><Relationship Id="rId30" Type="http://schemas.openxmlformats.org/officeDocument/2006/relationships/hyperlink" Target="https://podminky.urs.cz/item/CS_URS_2024_01/111151331" TargetMode="External"/><Relationship Id="rId35" Type="http://schemas.openxmlformats.org/officeDocument/2006/relationships/hyperlink" Target="https://podminky.urs.cz/item/CS_URS_2024_01/184501181.001" TargetMode="External"/><Relationship Id="rId43" Type="http://schemas.openxmlformats.org/officeDocument/2006/relationships/hyperlink" Target="https://podminky.urs.cz/item/CS_URS_2024_01/R-09.010" TargetMode="External"/><Relationship Id="rId8" Type="http://schemas.openxmlformats.org/officeDocument/2006/relationships/hyperlink" Target="https://podminky.urs.cz/item/CS_URS_2024_01/184501141" TargetMode="External"/><Relationship Id="rId3" Type="http://schemas.openxmlformats.org/officeDocument/2006/relationships/hyperlink" Target="https://podminky.urs.cz/item/CS_URS_2024_01/183403151" TargetMode="External"/><Relationship Id="rId12" Type="http://schemas.openxmlformats.org/officeDocument/2006/relationships/hyperlink" Target="https://podminky.urs.cz/item/CS_URS_2024_01/184801121" TargetMode="External"/><Relationship Id="rId17" Type="http://schemas.openxmlformats.org/officeDocument/2006/relationships/hyperlink" Target="https://podminky.urs.cz/item/CS_URS_2024_01/184102211" TargetMode="External"/><Relationship Id="rId25" Type="http://schemas.openxmlformats.org/officeDocument/2006/relationships/hyperlink" Target="https://podminky.urs.cz/item/CS_URS_2024_01/184851423.001" TargetMode="External"/><Relationship Id="rId33" Type="http://schemas.openxmlformats.org/officeDocument/2006/relationships/hyperlink" Target="https://podminky.urs.cz/item/CS_URS_2024_01/R-08.010" TargetMode="External"/><Relationship Id="rId38" Type="http://schemas.openxmlformats.org/officeDocument/2006/relationships/hyperlink" Target="https://podminky.urs.cz/item/CS_URS_2024_01/R-09.005" TargetMode="External"/><Relationship Id="rId20" Type="http://schemas.openxmlformats.org/officeDocument/2006/relationships/hyperlink" Target="https://podminky.urs.cz/item/CS_URS_2024_01/R-05.185851121" TargetMode="External"/><Relationship Id="rId41" Type="http://schemas.openxmlformats.org/officeDocument/2006/relationships/hyperlink" Target="https://podminky.urs.cz/item/CS_URS_2024_01/R-09.008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85851121" TargetMode="External"/><Relationship Id="rId18" Type="http://schemas.openxmlformats.org/officeDocument/2006/relationships/hyperlink" Target="https://podminky.urs.cz/item/CS_URS_2024_01/R-05.185804311" TargetMode="External"/><Relationship Id="rId26" Type="http://schemas.openxmlformats.org/officeDocument/2006/relationships/hyperlink" Target="https://podminky.urs.cz/item/CS_URS_2024_01/184813511" TargetMode="External"/><Relationship Id="rId39" Type="http://schemas.openxmlformats.org/officeDocument/2006/relationships/hyperlink" Target="https://podminky.urs.cz/item/CS_URS_2024_01/R-08.008" TargetMode="External"/><Relationship Id="rId21" Type="http://schemas.openxmlformats.org/officeDocument/2006/relationships/hyperlink" Target="https://podminky.urs.cz/item/CS_URS_2024_01/R-05.348951256" TargetMode="External"/><Relationship Id="rId34" Type="http://schemas.openxmlformats.org/officeDocument/2006/relationships/hyperlink" Target="https://podminky.urs.cz/item/CS_URS_2024_01/R-07.008" TargetMode="External"/><Relationship Id="rId42" Type="http://schemas.openxmlformats.org/officeDocument/2006/relationships/hyperlink" Target="https://podminky.urs.cz/item/CS_URS_2024_01/184215173.001" TargetMode="External"/><Relationship Id="rId47" Type="http://schemas.openxmlformats.org/officeDocument/2006/relationships/hyperlink" Target="https://podminky.urs.cz/item/CS_URS_2024_01/R-09.006" TargetMode="External"/><Relationship Id="rId50" Type="http://schemas.openxmlformats.org/officeDocument/2006/relationships/hyperlink" Target="https://podminky.urs.cz/item/CS_URS_2024_01/R-09.008" TargetMode="External"/><Relationship Id="rId7" Type="http://schemas.openxmlformats.org/officeDocument/2006/relationships/hyperlink" Target="https://podminky.urs.cz/item/CS_URS_2024_01/184501141" TargetMode="External"/><Relationship Id="rId2" Type="http://schemas.openxmlformats.org/officeDocument/2006/relationships/hyperlink" Target="https://podminky.urs.cz/item/CS_URS_2024_01/183403114" TargetMode="External"/><Relationship Id="rId16" Type="http://schemas.openxmlformats.org/officeDocument/2006/relationships/hyperlink" Target="https://podminky.urs.cz/item/CS_URS_2024_01/184102211" TargetMode="External"/><Relationship Id="rId29" Type="http://schemas.openxmlformats.org/officeDocument/2006/relationships/hyperlink" Target="https://podminky.urs.cz/item/CS_URS_2024_01/185803211" TargetMode="External"/><Relationship Id="rId11" Type="http://schemas.openxmlformats.org/officeDocument/2006/relationships/hyperlink" Target="https://podminky.urs.cz/item/CS_URS_2024_01/184801121" TargetMode="External"/><Relationship Id="rId24" Type="http://schemas.openxmlformats.org/officeDocument/2006/relationships/hyperlink" Target="https://podminky.urs.cz/item/CS_URS_2024_01/183403114" TargetMode="External"/><Relationship Id="rId32" Type="http://schemas.openxmlformats.org/officeDocument/2006/relationships/hyperlink" Target="https://podminky.urs.cz/item/CS_URS_2024_01/111151331" TargetMode="External"/><Relationship Id="rId37" Type="http://schemas.openxmlformats.org/officeDocument/2006/relationships/hyperlink" Target="https://podminky.urs.cz/item/CS_URS_2024_01/111151331" TargetMode="External"/><Relationship Id="rId40" Type="http://schemas.openxmlformats.org/officeDocument/2006/relationships/hyperlink" Target="https://podminky.urs.cz/item/CS_URS_2024_01/R-08.009" TargetMode="External"/><Relationship Id="rId45" Type="http://schemas.openxmlformats.org/officeDocument/2006/relationships/hyperlink" Target="https://podminky.urs.cz/item/CS_URS_2024_01/R-09.004" TargetMode="External"/><Relationship Id="rId53" Type="http://schemas.openxmlformats.org/officeDocument/2006/relationships/hyperlink" Target="https://podminky.urs.cz/item/CS_URS_2024_01/998231311.001" TargetMode="External"/><Relationship Id="rId5" Type="http://schemas.openxmlformats.org/officeDocument/2006/relationships/hyperlink" Target="https://podminky.urs.cz/item/CS_URS_2024_01/184102114" TargetMode="External"/><Relationship Id="rId10" Type="http://schemas.openxmlformats.org/officeDocument/2006/relationships/hyperlink" Target="https://podminky.urs.cz/item/CS_URS_2024_01/184911421" TargetMode="External"/><Relationship Id="rId19" Type="http://schemas.openxmlformats.org/officeDocument/2006/relationships/hyperlink" Target="https://podminky.urs.cz/item/CS_URS_2024_01/R-05.185851121" TargetMode="External"/><Relationship Id="rId31" Type="http://schemas.openxmlformats.org/officeDocument/2006/relationships/hyperlink" Target="https://podminky.urs.cz/item/CS_URS_2024_01/184851423.001" TargetMode="External"/><Relationship Id="rId44" Type="http://schemas.openxmlformats.org/officeDocument/2006/relationships/hyperlink" Target="https://podminky.urs.cz/item/CS_URS_2024_01/R-09.001" TargetMode="External"/><Relationship Id="rId52" Type="http://schemas.openxmlformats.org/officeDocument/2006/relationships/hyperlink" Target="https://podminky.urs.cz/item/CS_URS_2024_01/R-09.010" TargetMode="External"/><Relationship Id="rId4" Type="http://schemas.openxmlformats.org/officeDocument/2006/relationships/hyperlink" Target="https://podminky.urs.cz/item/CS_URS_2024_01/183101115" TargetMode="External"/><Relationship Id="rId9" Type="http://schemas.openxmlformats.org/officeDocument/2006/relationships/hyperlink" Target="https://podminky.urs.cz/item/CS_URS_2024_01/184911111" TargetMode="External"/><Relationship Id="rId14" Type="http://schemas.openxmlformats.org/officeDocument/2006/relationships/hyperlink" Target="https://podminky.urs.cz/item/CS_URS_2024_01/185851129" TargetMode="External"/><Relationship Id="rId22" Type="http://schemas.openxmlformats.org/officeDocument/2006/relationships/hyperlink" Target="https://podminky.urs.cz/item/CS_URS_2024_01/184801131" TargetMode="External"/><Relationship Id="rId27" Type="http://schemas.openxmlformats.org/officeDocument/2006/relationships/hyperlink" Target="https://podminky.urs.cz/item/CS_URS_2024_01/183403153" TargetMode="External"/><Relationship Id="rId30" Type="http://schemas.openxmlformats.org/officeDocument/2006/relationships/hyperlink" Target="https://podminky.urs.cz/item/CS_URS_2024_01/184851413.001" TargetMode="External"/><Relationship Id="rId35" Type="http://schemas.openxmlformats.org/officeDocument/2006/relationships/hyperlink" Target="https://podminky.urs.cz/item/CS_URS_2024_01/R-07.009" TargetMode="External"/><Relationship Id="rId43" Type="http://schemas.openxmlformats.org/officeDocument/2006/relationships/hyperlink" Target="https://podminky.urs.cz/item/CS_URS_2024_01/184501181.001" TargetMode="External"/><Relationship Id="rId48" Type="http://schemas.openxmlformats.org/officeDocument/2006/relationships/hyperlink" Target="https://podminky.urs.cz/item/CS_URS_2024_01/111151331" TargetMode="External"/><Relationship Id="rId8" Type="http://schemas.openxmlformats.org/officeDocument/2006/relationships/hyperlink" Target="https://podminky.urs.cz/item/CS_URS_2024_01/184215133" TargetMode="External"/><Relationship Id="rId51" Type="http://schemas.openxmlformats.org/officeDocument/2006/relationships/hyperlink" Target="https://podminky.urs.cz/item/CS_URS_2024_01/R-09.009" TargetMode="External"/><Relationship Id="rId3" Type="http://schemas.openxmlformats.org/officeDocument/2006/relationships/hyperlink" Target="https://podminky.urs.cz/item/CS_URS_2024_01/183403151" TargetMode="External"/><Relationship Id="rId12" Type="http://schemas.openxmlformats.org/officeDocument/2006/relationships/hyperlink" Target="https://podminky.urs.cz/item/CS_URS_2024_01/185804312" TargetMode="External"/><Relationship Id="rId17" Type="http://schemas.openxmlformats.org/officeDocument/2006/relationships/hyperlink" Target="https://podminky.urs.cz/item/CS_URS_2024_01/184911421" TargetMode="External"/><Relationship Id="rId25" Type="http://schemas.openxmlformats.org/officeDocument/2006/relationships/hyperlink" Target="https://podminky.urs.cz/item/CS_URS_2024_01/183403151" TargetMode="External"/><Relationship Id="rId33" Type="http://schemas.openxmlformats.org/officeDocument/2006/relationships/hyperlink" Target="https://podminky.urs.cz/item/CS_URS_2024_01/185811221" TargetMode="External"/><Relationship Id="rId38" Type="http://schemas.openxmlformats.org/officeDocument/2006/relationships/hyperlink" Target="https://podminky.urs.cz/item/CS_URS_2024_01/185811221.001" TargetMode="External"/><Relationship Id="rId46" Type="http://schemas.openxmlformats.org/officeDocument/2006/relationships/hyperlink" Target="https://podminky.urs.cz/item/CS_URS_2024_01/R-09.005" TargetMode="External"/><Relationship Id="rId20" Type="http://schemas.openxmlformats.org/officeDocument/2006/relationships/hyperlink" Target="https://podminky.urs.cz/item/CS_URS_2024_01/R01-185851129" TargetMode="External"/><Relationship Id="rId41" Type="http://schemas.openxmlformats.org/officeDocument/2006/relationships/hyperlink" Target="https://podminky.urs.cz/item/CS_URS_2024_01/R-08.010" TargetMode="External"/><Relationship Id="rId54" Type="http://schemas.openxmlformats.org/officeDocument/2006/relationships/drawing" Target="../drawings/drawing3.xml"/><Relationship Id="rId1" Type="http://schemas.openxmlformats.org/officeDocument/2006/relationships/hyperlink" Target="https://podminky.urs.cz/item/CS_URS_2024_01/183403112" TargetMode="External"/><Relationship Id="rId6" Type="http://schemas.openxmlformats.org/officeDocument/2006/relationships/hyperlink" Target="https://podminky.urs.cz/item/CS_URS_2024_01/184215412" TargetMode="External"/><Relationship Id="rId15" Type="http://schemas.openxmlformats.org/officeDocument/2006/relationships/hyperlink" Target="https://podminky.urs.cz/item/CS_URS_2024_01/183111114" TargetMode="External"/><Relationship Id="rId23" Type="http://schemas.openxmlformats.org/officeDocument/2006/relationships/hyperlink" Target="https://podminky.urs.cz/item/CS_URS_2024_01/183403112" TargetMode="External"/><Relationship Id="rId28" Type="http://schemas.openxmlformats.org/officeDocument/2006/relationships/hyperlink" Target="https://podminky.urs.cz/item/CS_URS_2024_01/181451121" TargetMode="External"/><Relationship Id="rId36" Type="http://schemas.openxmlformats.org/officeDocument/2006/relationships/hyperlink" Target="https://podminky.urs.cz/item/CS_URS_2024_01/R-07.010" TargetMode="External"/><Relationship Id="rId49" Type="http://schemas.openxmlformats.org/officeDocument/2006/relationships/hyperlink" Target="https://podminky.urs.cz/item/CS_URS_2024_01/185811221.002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85851121" TargetMode="External"/><Relationship Id="rId18" Type="http://schemas.openxmlformats.org/officeDocument/2006/relationships/hyperlink" Target="https://podminky.urs.cz/item/CS_URS_2024_01/R-05.185804311" TargetMode="External"/><Relationship Id="rId26" Type="http://schemas.openxmlformats.org/officeDocument/2006/relationships/hyperlink" Target="https://podminky.urs.cz/item/CS_URS_2024_01/R-07.008" TargetMode="External"/><Relationship Id="rId39" Type="http://schemas.openxmlformats.org/officeDocument/2006/relationships/hyperlink" Target="https://podminky.urs.cz/item/CS_URS_2024_01/R-09.006" TargetMode="External"/><Relationship Id="rId21" Type="http://schemas.openxmlformats.org/officeDocument/2006/relationships/hyperlink" Target="https://podminky.urs.cz/item/CS_URS_2024_01/R-05.348951256" TargetMode="External"/><Relationship Id="rId34" Type="http://schemas.openxmlformats.org/officeDocument/2006/relationships/hyperlink" Target="https://podminky.urs.cz/item/CS_URS_2024_01/184501181.003" TargetMode="External"/><Relationship Id="rId42" Type="http://schemas.openxmlformats.org/officeDocument/2006/relationships/hyperlink" Target="https://podminky.urs.cz/item/CS_URS_2024_01/R-09.010" TargetMode="External"/><Relationship Id="rId7" Type="http://schemas.openxmlformats.org/officeDocument/2006/relationships/hyperlink" Target="https://podminky.urs.cz/item/CS_URS_2024_01/184501141" TargetMode="External"/><Relationship Id="rId2" Type="http://schemas.openxmlformats.org/officeDocument/2006/relationships/hyperlink" Target="https://podminky.urs.cz/item/CS_URS_2024_01/183403114" TargetMode="External"/><Relationship Id="rId16" Type="http://schemas.openxmlformats.org/officeDocument/2006/relationships/hyperlink" Target="https://podminky.urs.cz/item/CS_URS_2024_01/184102211" TargetMode="External"/><Relationship Id="rId20" Type="http://schemas.openxmlformats.org/officeDocument/2006/relationships/hyperlink" Target="https://podminky.urs.cz/item/CS_URS_2024_01/R01-185851129" TargetMode="External"/><Relationship Id="rId29" Type="http://schemas.openxmlformats.org/officeDocument/2006/relationships/hyperlink" Target="https://podminky.urs.cz/item/CS_URS_2024_01/111151331" TargetMode="External"/><Relationship Id="rId41" Type="http://schemas.openxmlformats.org/officeDocument/2006/relationships/hyperlink" Target="https://podminky.urs.cz/item/CS_URS_2024_01/R-09.009" TargetMode="External"/><Relationship Id="rId1" Type="http://schemas.openxmlformats.org/officeDocument/2006/relationships/hyperlink" Target="https://podminky.urs.cz/item/CS_URS_2024_01/183403112" TargetMode="External"/><Relationship Id="rId6" Type="http://schemas.openxmlformats.org/officeDocument/2006/relationships/hyperlink" Target="https://podminky.urs.cz/item/CS_URS_2024_01/184215412" TargetMode="External"/><Relationship Id="rId11" Type="http://schemas.openxmlformats.org/officeDocument/2006/relationships/hyperlink" Target="https://podminky.urs.cz/item/CS_URS_2024_01/184801121" TargetMode="External"/><Relationship Id="rId24" Type="http://schemas.openxmlformats.org/officeDocument/2006/relationships/hyperlink" Target="https://podminky.urs.cz/item/CS_URS_2024_01/184851423.003" TargetMode="External"/><Relationship Id="rId32" Type="http://schemas.openxmlformats.org/officeDocument/2006/relationships/hyperlink" Target="https://podminky.urs.cz/item/CS_URS_2024_01/R-08.010" TargetMode="External"/><Relationship Id="rId37" Type="http://schemas.openxmlformats.org/officeDocument/2006/relationships/hyperlink" Target="https://podminky.urs.cz/item/CS_URS_2024_01/R-09.004" TargetMode="External"/><Relationship Id="rId40" Type="http://schemas.openxmlformats.org/officeDocument/2006/relationships/hyperlink" Target="https://podminky.urs.cz/item/CS_URS_2024_01/R-09.008" TargetMode="External"/><Relationship Id="rId5" Type="http://schemas.openxmlformats.org/officeDocument/2006/relationships/hyperlink" Target="https://podminky.urs.cz/item/CS_URS_2024_01/184102114" TargetMode="External"/><Relationship Id="rId15" Type="http://schemas.openxmlformats.org/officeDocument/2006/relationships/hyperlink" Target="https://podminky.urs.cz/item/CS_URS_2024_01/183111114" TargetMode="External"/><Relationship Id="rId23" Type="http://schemas.openxmlformats.org/officeDocument/2006/relationships/hyperlink" Target="https://podminky.urs.cz/item/CS_URS_2024_01/184851413.003" TargetMode="External"/><Relationship Id="rId28" Type="http://schemas.openxmlformats.org/officeDocument/2006/relationships/hyperlink" Target="https://podminky.urs.cz/item/CS_URS_2024_01/R-07.010" TargetMode="External"/><Relationship Id="rId36" Type="http://schemas.openxmlformats.org/officeDocument/2006/relationships/hyperlink" Target="https://podminky.urs.cz/item/CS_URS_2024_01/111151331" TargetMode="External"/><Relationship Id="rId10" Type="http://schemas.openxmlformats.org/officeDocument/2006/relationships/hyperlink" Target="https://podminky.urs.cz/item/CS_URS_2024_01/184911421" TargetMode="External"/><Relationship Id="rId19" Type="http://schemas.openxmlformats.org/officeDocument/2006/relationships/hyperlink" Target="https://podminky.urs.cz/item/CS_URS_2024_01/R-05.185851121" TargetMode="External"/><Relationship Id="rId31" Type="http://schemas.openxmlformats.org/officeDocument/2006/relationships/hyperlink" Target="https://podminky.urs.cz/item/CS_URS_2024_01/R-08.009" TargetMode="External"/><Relationship Id="rId4" Type="http://schemas.openxmlformats.org/officeDocument/2006/relationships/hyperlink" Target="https://podminky.urs.cz/item/CS_URS_2024_01/183101115" TargetMode="External"/><Relationship Id="rId9" Type="http://schemas.openxmlformats.org/officeDocument/2006/relationships/hyperlink" Target="https://podminky.urs.cz/item/CS_URS_2024_01/184911111" TargetMode="External"/><Relationship Id="rId14" Type="http://schemas.openxmlformats.org/officeDocument/2006/relationships/hyperlink" Target="https://podminky.urs.cz/item/CS_URS_2024_01/185851129" TargetMode="External"/><Relationship Id="rId22" Type="http://schemas.openxmlformats.org/officeDocument/2006/relationships/hyperlink" Target="https://podminky.urs.cz/item/CS_URS_2024_01/184801131" TargetMode="External"/><Relationship Id="rId27" Type="http://schemas.openxmlformats.org/officeDocument/2006/relationships/hyperlink" Target="https://podminky.urs.cz/item/CS_URS_2024_01/R-07.009" TargetMode="External"/><Relationship Id="rId30" Type="http://schemas.openxmlformats.org/officeDocument/2006/relationships/hyperlink" Target="https://podminky.urs.cz/item/CS_URS_2024_01/R-08.008" TargetMode="External"/><Relationship Id="rId35" Type="http://schemas.openxmlformats.org/officeDocument/2006/relationships/hyperlink" Target="https://podminky.urs.cz/item/CS_URS_2024_01/R-09.001" TargetMode="External"/><Relationship Id="rId43" Type="http://schemas.openxmlformats.org/officeDocument/2006/relationships/drawing" Target="../drawings/drawing4.xml"/><Relationship Id="rId8" Type="http://schemas.openxmlformats.org/officeDocument/2006/relationships/hyperlink" Target="https://podminky.urs.cz/item/CS_URS_2024_01/184215133" TargetMode="External"/><Relationship Id="rId3" Type="http://schemas.openxmlformats.org/officeDocument/2006/relationships/hyperlink" Target="https://podminky.urs.cz/item/CS_URS_2024_01/183403151" TargetMode="External"/><Relationship Id="rId12" Type="http://schemas.openxmlformats.org/officeDocument/2006/relationships/hyperlink" Target="https://podminky.urs.cz/item/CS_URS_2024_01/185804312" TargetMode="External"/><Relationship Id="rId17" Type="http://schemas.openxmlformats.org/officeDocument/2006/relationships/hyperlink" Target="https://podminky.urs.cz/item/CS_URS_2024_01/184911421" TargetMode="External"/><Relationship Id="rId25" Type="http://schemas.openxmlformats.org/officeDocument/2006/relationships/hyperlink" Target="https://podminky.urs.cz/item/CS_URS_2024_01/111151331" TargetMode="External"/><Relationship Id="rId33" Type="http://schemas.openxmlformats.org/officeDocument/2006/relationships/hyperlink" Target="https://podminky.urs.cz/item/CS_URS_2024_01/184215173.003" TargetMode="External"/><Relationship Id="rId38" Type="http://schemas.openxmlformats.org/officeDocument/2006/relationships/hyperlink" Target="https://podminky.urs.cz/item/CS_URS_2024_01/R-09.005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85851121" TargetMode="External"/><Relationship Id="rId18" Type="http://schemas.openxmlformats.org/officeDocument/2006/relationships/hyperlink" Target="https://podminky.urs.cz/item/CS_URS_2024_01/R-05.185804311" TargetMode="External"/><Relationship Id="rId26" Type="http://schemas.openxmlformats.org/officeDocument/2006/relationships/hyperlink" Target="https://podminky.urs.cz/item/CS_URS_2024_01/R-07.008" TargetMode="External"/><Relationship Id="rId39" Type="http://schemas.openxmlformats.org/officeDocument/2006/relationships/hyperlink" Target="https://podminky.urs.cz/item/CS_URS_2024_01/R-09.006" TargetMode="External"/><Relationship Id="rId21" Type="http://schemas.openxmlformats.org/officeDocument/2006/relationships/hyperlink" Target="https://podminky.urs.cz/item/CS_URS_2024_01/R-05.348951256" TargetMode="External"/><Relationship Id="rId34" Type="http://schemas.openxmlformats.org/officeDocument/2006/relationships/hyperlink" Target="https://podminky.urs.cz/item/CS_URS_2024_01/184501181.004" TargetMode="External"/><Relationship Id="rId42" Type="http://schemas.openxmlformats.org/officeDocument/2006/relationships/hyperlink" Target="https://podminky.urs.cz/item/CS_URS_2024_01/R-09.010" TargetMode="External"/><Relationship Id="rId7" Type="http://schemas.openxmlformats.org/officeDocument/2006/relationships/hyperlink" Target="https://podminky.urs.cz/item/CS_URS_2024_01/184501141" TargetMode="External"/><Relationship Id="rId2" Type="http://schemas.openxmlformats.org/officeDocument/2006/relationships/hyperlink" Target="https://podminky.urs.cz/item/CS_URS_2024_01/183403114" TargetMode="External"/><Relationship Id="rId16" Type="http://schemas.openxmlformats.org/officeDocument/2006/relationships/hyperlink" Target="https://podminky.urs.cz/item/CS_URS_2024_01/184102211" TargetMode="External"/><Relationship Id="rId20" Type="http://schemas.openxmlformats.org/officeDocument/2006/relationships/hyperlink" Target="https://podminky.urs.cz/item/CS_URS_2024_01/R01-185851129" TargetMode="External"/><Relationship Id="rId29" Type="http://schemas.openxmlformats.org/officeDocument/2006/relationships/hyperlink" Target="https://podminky.urs.cz/item/CS_URS_2024_01/111151331" TargetMode="External"/><Relationship Id="rId41" Type="http://schemas.openxmlformats.org/officeDocument/2006/relationships/hyperlink" Target="https://podminky.urs.cz/item/CS_URS_2024_01/R-09.009" TargetMode="External"/><Relationship Id="rId1" Type="http://schemas.openxmlformats.org/officeDocument/2006/relationships/hyperlink" Target="https://podminky.urs.cz/item/CS_URS_2024_01/183403112" TargetMode="External"/><Relationship Id="rId6" Type="http://schemas.openxmlformats.org/officeDocument/2006/relationships/hyperlink" Target="https://podminky.urs.cz/item/CS_URS_2024_01/184215412" TargetMode="External"/><Relationship Id="rId11" Type="http://schemas.openxmlformats.org/officeDocument/2006/relationships/hyperlink" Target="https://podminky.urs.cz/item/CS_URS_2024_01/184801121" TargetMode="External"/><Relationship Id="rId24" Type="http://schemas.openxmlformats.org/officeDocument/2006/relationships/hyperlink" Target="https://podminky.urs.cz/item/CS_URS_2024_01/184851423.004" TargetMode="External"/><Relationship Id="rId32" Type="http://schemas.openxmlformats.org/officeDocument/2006/relationships/hyperlink" Target="https://podminky.urs.cz/item/CS_URS_2024_01/R-08.010" TargetMode="External"/><Relationship Id="rId37" Type="http://schemas.openxmlformats.org/officeDocument/2006/relationships/hyperlink" Target="https://podminky.urs.cz/item/CS_URS_2024_01/R-09.004" TargetMode="External"/><Relationship Id="rId40" Type="http://schemas.openxmlformats.org/officeDocument/2006/relationships/hyperlink" Target="https://podminky.urs.cz/item/CS_URS_2024_01/R-09.008" TargetMode="External"/><Relationship Id="rId5" Type="http://schemas.openxmlformats.org/officeDocument/2006/relationships/hyperlink" Target="https://podminky.urs.cz/item/CS_URS_2024_01/184102114" TargetMode="External"/><Relationship Id="rId15" Type="http://schemas.openxmlformats.org/officeDocument/2006/relationships/hyperlink" Target="https://podminky.urs.cz/item/CS_URS_2024_01/183111114" TargetMode="External"/><Relationship Id="rId23" Type="http://schemas.openxmlformats.org/officeDocument/2006/relationships/hyperlink" Target="https://podminky.urs.cz/item/CS_URS_2024_01/184851413.004" TargetMode="External"/><Relationship Id="rId28" Type="http://schemas.openxmlformats.org/officeDocument/2006/relationships/hyperlink" Target="https://podminky.urs.cz/item/CS_URS_2024_01/R-07.010" TargetMode="External"/><Relationship Id="rId36" Type="http://schemas.openxmlformats.org/officeDocument/2006/relationships/hyperlink" Target="https://podminky.urs.cz/item/CS_URS_2024_01/111151331" TargetMode="External"/><Relationship Id="rId10" Type="http://schemas.openxmlformats.org/officeDocument/2006/relationships/hyperlink" Target="https://podminky.urs.cz/item/CS_URS_2024_01/184911421" TargetMode="External"/><Relationship Id="rId19" Type="http://schemas.openxmlformats.org/officeDocument/2006/relationships/hyperlink" Target="https://podminky.urs.cz/item/CS_URS_2024_01/R-05.185851121" TargetMode="External"/><Relationship Id="rId31" Type="http://schemas.openxmlformats.org/officeDocument/2006/relationships/hyperlink" Target="https://podminky.urs.cz/item/CS_URS_2024_01/R-08.009" TargetMode="External"/><Relationship Id="rId44" Type="http://schemas.openxmlformats.org/officeDocument/2006/relationships/drawing" Target="../drawings/drawing5.xml"/><Relationship Id="rId4" Type="http://schemas.openxmlformats.org/officeDocument/2006/relationships/hyperlink" Target="https://podminky.urs.cz/item/CS_URS_2024_01/183101115" TargetMode="External"/><Relationship Id="rId9" Type="http://schemas.openxmlformats.org/officeDocument/2006/relationships/hyperlink" Target="https://podminky.urs.cz/item/CS_URS_2024_01/184911111" TargetMode="External"/><Relationship Id="rId14" Type="http://schemas.openxmlformats.org/officeDocument/2006/relationships/hyperlink" Target="https://podminky.urs.cz/item/CS_URS_2024_01/185851129" TargetMode="External"/><Relationship Id="rId22" Type="http://schemas.openxmlformats.org/officeDocument/2006/relationships/hyperlink" Target="https://podminky.urs.cz/item/CS_URS_2024_01/184801131" TargetMode="External"/><Relationship Id="rId27" Type="http://schemas.openxmlformats.org/officeDocument/2006/relationships/hyperlink" Target="https://podminky.urs.cz/item/CS_URS_2024_01/R-07.009" TargetMode="External"/><Relationship Id="rId30" Type="http://schemas.openxmlformats.org/officeDocument/2006/relationships/hyperlink" Target="https://podminky.urs.cz/item/CS_URS_2024_01/R-08.008" TargetMode="External"/><Relationship Id="rId35" Type="http://schemas.openxmlformats.org/officeDocument/2006/relationships/hyperlink" Target="https://podminky.urs.cz/item/CS_URS_2024_01/R-09.001" TargetMode="External"/><Relationship Id="rId43" Type="http://schemas.openxmlformats.org/officeDocument/2006/relationships/hyperlink" Target="https://podminky.urs.cz/item/CS_URS_2024_01/998231311.004" TargetMode="External"/><Relationship Id="rId8" Type="http://schemas.openxmlformats.org/officeDocument/2006/relationships/hyperlink" Target="https://podminky.urs.cz/item/CS_URS_2024_01/184215133" TargetMode="External"/><Relationship Id="rId3" Type="http://schemas.openxmlformats.org/officeDocument/2006/relationships/hyperlink" Target="https://podminky.urs.cz/item/CS_URS_2024_01/183403151" TargetMode="External"/><Relationship Id="rId12" Type="http://schemas.openxmlformats.org/officeDocument/2006/relationships/hyperlink" Target="https://podminky.urs.cz/item/CS_URS_2024_01/185804312" TargetMode="External"/><Relationship Id="rId17" Type="http://schemas.openxmlformats.org/officeDocument/2006/relationships/hyperlink" Target="https://podminky.urs.cz/item/CS_URS_2024_01/184911421" TargetMode="External"/><Relationship Id="rId25" Type="http://schemas.openxmlformats.org/officeDocument/2006/relationships/hyperlink" Target="https://podminky.urs.cz/item/CS_URS_2024_01/111151331" TargetMode="External"/><Relationship Id="rId33" Type="http://schemas.openxmlformats.org/officeDocument/2006/relationships/hyperlink" Target="https://podminky.urs.cz/item/CS_URS_2024_01/184215173.004" TargetMode="External"/><Relationship Id="rId38" Type="http://schemas.openxmlformats.org/officeDocument/2006/relationships/hyperlink" Target="https://podminky.urs.cz/item/CS_URS_2024_01/R-09.005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opLeftCell="A37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56"/>
      <c r="AS2" s="356"/>
      <c r="AT2" s="356"/>
      <c r="AU2" s="356"/>
      <c r="AV2" s="356"/>
      <c r="AW2" s="356"/>
      <c r="AX2" s="356"/>
      <c r="AY2" s="356"/>
      <c r="AZ2" s="356"/>
      <c r="BA2" s="356"/>
      <c r="BB2" s="356"/>
      <c r="BC2" s="356"/>
      <c r="BD2" s="356"/>
      <c r="BE2" s="35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40" t="s">
        <v>14</v>
      </c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1"/>
      <c r="Z5" s="341"/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1"/>
      <c r="AL5" s="341"/>
      <c r="AM5" s="341"/>
      <c r="AN5" s="341"/>
      <c r="AO5" s="341"/>
      <c r="AP5" s="23"/>
      <c r="AQ5" s="23"/>
      <c r="AR5" s="21"/>
      <c r="BE5" s="337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42" t="s">
        <v>17</v>
      </c>
      <c r="L6" s="341"/>
      <c r="M6" s="341"/>
      <c r="N6" s="341"/>
      <c r="O6" s="341"/>
      <c r="P6" s="341"/>
      <c r="Q6" s="341"/>
      <c r="R6" s="341"/>
      <c r="S6" s="341"/>
      <c r="T6" s="341"/>
      <c r="U6" s="341"/>
      <c r="V6" s="341"/>
      <c r="W6" s="341"/>
      <c r="X6" s="341"/>
      <c r="Y6" s="341"/>
      <c r="Z6" s="341"/>
      <c r="AA6" s="341"/>
      <c r="AB6" s="341"/>
      <c r="AC6" s="341"/>
      <c r="AD6" s="341"/>
      <c r="AE6" s="341"/>
      <c r="AF6" s="341"/>
      <c r="AG6" s="341"/>
      <c r="AH6" s="341"/>
      <c r="AI6" s="341"/>
      <c r="AJ6" s="341"/>
      <c r="AK6" s="341"/>
      <c r="AL6" s="341"/>
      <c r="AM6" s="341"/>
      <c r="AN6" s="341"/>
      <c r="AO6" s="341"/>
      <c r="AP6" s="23"/>
      <c r="AQ6" s="23"/>
      <c r="AR6" s="21"/>
      <c r="BE6" s="338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38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38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8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38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38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8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32</v>
      </c>
      <c r="AO13" s="23"/>
      <c r="AP13" s="23"/>
      <c r="AQ13" s="23"/>
      <c r="AR13" s="21"/>
      <c r="BE13" s="338"/>
      <c r="BS13" s="18" t="s">
        <v>6</v>
      </c>
    </row>
    <row r="14" spans="1:74" ht="12.75">
      <c r="B14" s="22"/>
      <c r="C14" s="23"/>
      <c r="D14" s="23"/>
      <c r="E14" s="343" t="s">
        <v>32</v>
      </c>
      <c r="F14" s="344"/>
      <c r="G14" s="344"/>
      <c r="H14" s="344"/>
      <c r="I14" s="344"/>
      <c r="J14" s="344"/>
      <c r="K14" s="344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4"/>
      <c r="Z14" s="344"/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0" t="s">
        <v>29</v>
      </c>
      <c r="AL14" s="23"/>
      <c r="AM14" s="23"/>
      <c r="AN14" s="32" t="s">
        <v>32</v>
      </c>
      <c r="AO14" s="23"/>
      <c r="AP14" s="23"/>
      <c r="AQ14" s="23"/>
      <c r="AR14" s="21"/>
      <c r="BE14" s="338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8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38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38"/>
      <c r="BS17" s="18" t="s">
        <v>35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8"/>
      <c r="BS18" s="18" t="s">
        <v>6</v>
      </c>
    </row>
    <row r="19" spans="1:71" s="1" customFormat="1" ht="12" customHeight="1">
      <c r="B19" s="22"/>
      <c r="C19" s="23"/>
      <c r="D19" s="30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38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38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8"/>
    </row>
    <row r="22" spans="1:71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8"/>
    </row>
    <row r="23" spans="1:71" s="1" customFormat="1" ht="47.25" customHeight="1">
      <c r="B23" s="22"/>
      <c r="C23" s="23"/>
      <c r="D23" s="23"/>
      <c r="E23" s="345" t="s">
        <v>38</v>
      </c>
      <c r="F23" s="345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5"/>
      <c r="R23" s="345"/>
      <c r="S23" s="345"/>
      <c r="T23" s="345"/>
      <c r="U23" s="345"/>
      <c r="V23" s="345"/>
      <c r="W23" s="345"/>
      <c r="X23" s="345"/>
      <c r="Y23" s="345"/>
      <c r="Z23" s="345"/>
      <c r="AA23" s="345"/>
      <c r="AB23" s="345"/>
      <c r="AC23" s="345"/>
      <c r="AD23" s="345"/>
      <c r="AE23" s="345"/>
      <c r="AF23" s="345"/>
      <c r="AG23" s="345"/>
      <c r="AH23" s="345"/>
      <c r="AI23" s="345"/>
      <c r="AJ23" s="345"/>
      <c r="AK23" s="345"/>
      <c r="AL23" s="345"/>
      <c r="AM23" s="345"/>
      <c r="AN23" s="345"/>
      <c r="AO23" s="23"/>
      <c r="AP23" s="23"/>
      <c r="AQ23" s="23"/>
      <c r="AR23" s="21"/>
      <c r="BE23" s="338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8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8"/>
    </row>
    <row r="26" spans="1:71" s="2" customFormat="1" ht="25.9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46">
        <f>ROUND(AG54,2)</f>
        <v>0</v>
      </c>
      <c r="AL26" s="347"/>
      <c r="AM26" s="347"/>
      <c r="AN26" s="347"/>
      <c r="AO26" s="347"/>
      <c r="AP26" s="37"/>
      <c r="AQ26" s="37"/>
      <c r="AR26" s="40"/>
      <c r="BE26" s="338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8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48" t="s">
        <v>40</v>
      </c>
      <c r="M28" s="348"/>
      <c r="N28" s="348"/>
      <c r="O28" s="348"/>
      <c r="P28" s="348"/>
      <c r="Q28" s="37"/>
      <c r="R28" s="37"/>
      <c r="S28" s="37"/>
      <c r="T28" s="37"/>
      <c r="U28" s="37"/>
      <c r="V28" s="37"/>
      <c r="W28" s="348" t="s">
        <v>41</v>
      </c>
      <c r="X28" s="348"/>
      <c r="Y28" s="348"/>
      <c r="Z28" s="348"/>
      <c r="AA28" s="348"/>
      <c r="AB28" s="348"/>
      <c r="AC28" s="348"/>
      <c r="AD28" s="348"/>
      <c r="AE28" s="348"/>
      <c r="AF28" s="37"/>
      <c r="AG28" s="37"/>
      <c r="AH28" s="37"/>
      <c r="AI28" s="37"/>
      <c r="AJ28" s="37"/>
      <c r="AK28" s="348" t="s">
        <v>42</v>
      </c>
      <c r="AL28" s="348"/>
      <c r="AM28" s="348"/>
      <c r="AN28" s="348"/>
      <c r="AO28" s="348"/>
      <c r="AP28" s="37"/>
      <c r="AQ28" s="37"/>
      <c r="AR28" s="40"/>
      <c r="BE28" s="338"/>
    </row>
    <row r="29" spans="1:71" s="3" customFormat="1" ht="14.45" customHeight="1">
      <c r="B29" s="41"/>
      <c r="C29" s="42"/>
      <c r="D29" s="30" t="s">
        <v>43</v>
      </c>
      <c r="E29" s="42"/>
      <c r="F29" s="30" t="s">
        <v>44</v>
      </c>
      <c r="G29" s="42"/>
      <c r="H29" s="42"/>
      <c r="I29" s="42"/>
      <c r="J29" s="42"/>
      <c r="K29" s="42"/>
      <c r="L29" s="351">
        <v>0.21</v>
      </c>
      <c r="M29" s="350"/>
      <c r="N29" s="350"/>
      <c r="O29" s="350"/>
      <c r="P29" s="350"/>
      <c r="Q29" s="42"/>
      <c r="R29" s="42"/>
      <c r="S29" s="42"/>
      <c r="T29" s="42"/>
      <c r="U29" s="42"/>
      <c r="V29" s="42"/>
      <c r="W29" s="349">
        <f>ROUND(AZ54, 2)</f>
        <v>0</v>
      </c>
      <c r="X29" s="350"/>
      <c r="Y29" s="350"/>
      <c r="Z29" s="350"/>
      <c r="AA29" s="350"/>
      <c r="AB29" s="350"/>
      <c r="AC29" s="350"/>
      <c r="AD29" s="350"/>
      <c r="AE29" s="350"/>
      <c r="AF29" s="42"/>
      <c r="AG29" s="42"/>
      <c r="AH29" s="42"/>
      <c r="AI29" s="42"/>
      <c r="AJ29" s="42"/>
      <c r="AK29" s="349">
        <f>ROUND(AV54, 2)</f>
        <v>0</v>
      </c>
      <c r="AL29" s="350"/>
      <c r="AM29" s="350"/>
      <c r="AN29" s="350"/>
      <c r="AO29" s="350"/>
      <c r="AP29" s="42"/>
      <c r="AQ29" s="42"/>
      <c r="AR29" s="43"/>
      <c r="BE29" s="339"/>
    </row>
    <row r="30" spans="1:71" s="3" customFormat="1" ht="14.45" customHeight="1">
      <c r="B30" s="41"/>
      <c r="C30" s="42"/>
      <c r="D30" s="42"/>
      <c r="E30" s="42"/>
      <c r="F30" s="30" t="s">
        <v>45</v>
      </c>
      <c r="G30" s="42"/>
      <c r="H30" s="42"/>
      <c r="I30" s="42"/>
      <c r="J30" s="42"/>
      <c r="K30" s="42"/>
      <c r="L30" s="351">
        <v>0.12</v>
      </c>
      <c r="M30" s="350"/>
      <c r="N30" s="350"/>
      <c r="O30" s="350"/>
      <c r="P30" s="350"/>
      <c r="Q30" s="42"/>
      <c r="R30" s="42"/>
      <c r="S30" s="42"/>
      <c r="T30" s="42"/>
      <c r="U30" s="42"/>
      <c r="V30" s="42"/>
      <c r="W30" s="349">
        <f>ROUND(BA54, 2)</f>
        <v>0</v>
      </c>
      <c r="X30" s="350"/>
      <c r="Y30" s="350"/>
      <c r="Z30" s="350"/>
      <c r="AA30" s="350"/>
      <c r="AB30" s="350"/>
      <c r="AC30" s="350"/>
      <c r="AD30" s="350"/>
      <c r="AE30" s="350"/>
      <c r="AF30" s="42"/>
      <c r="AG30" s="42"/>
      <c r="AH30" s="42"/>
      <c r="AI30" s="42"/>
      <c r="AJ30" s="42"/>
      <c r="AK30" s="349">
        <f>ROUND(AW54, 2)</f>
        <v>0</v>
      </c>
      <c r="AL30" s="350"/>
      <c r="AM30" s="350"/>
      <c r="AN30" s="350"/>
      <c r="AO30" s="350"/>
      <c r="AP30" s="42"/>
      <c r="AQ30" s="42"/>
      <c r="AR30" s="43"/>
      <c r="BE30" s="339"/>
    </row>
    <row r="31" spans="1:71" s="3" customFormat="1" ht="14.45" hidden="1" customHeight="1">
      <c r="B31" s="41"/>
      <c r="C31" s="42"/>
      <c r="D31" s="42"/>
      <c r="E31" s="42"/>
      <c r="F31" s="30" t="s">
        <v>46</v>
      </c>
      <c r="G31" s="42"/>
      <c r="H31" s="42"/>
      <c r="I31" s="42"/>
      <c r="J31" s="42"/>
      <c r="K31" s="42"/>
      <c r="L31" s="351">
        <v>0.21</v>
      </c>
      <c r="M31" s="350"/>
      <c r="N31" s="350"/>
      <c r="O31" s="350"/>
      <c r="P31" s="350"/>
      <c r="Q31" s="42"/>
      <c r="R31" s="42"/>
      <c r="S31" s="42"/>
      <c r="T31" s="42"/>
      <c r="U31" s="42"/>
      <c r="V31" s="42"/>
      <c r="W31" s="349">
        <f>ROUND(BB54, 2)</f>
        <v>0</v>
      </c>
      <c r="X31" s="350"/>
      <c r="Y31" s="350"/>
      <c r="Z31" s="350"/>
      <c r="AA31" s="350"/>
      <c r="AB31" s="350"/>
      <c r="AC31" s="350"/>
      <c r="AD31" s="350"/>
      <c r="AE31" s="350"/>
      <c r="AF31" s="42"/>
      <c r="AG31" s="42"/>
      <c r="AH31" s="42"/>
      <c r="AI31" s="42"/>
      <c r="AJ31" s="42"/>
      <c r="AK31" s="349">
        <v>0</v>
      </c>
      <c r="AL31" s="350"/>
      <c r="AM31" s="350"/>
      <c r="AN31" s="350"/>
      <c r="AO31" s="350"/>
      <c r="AP31" s="42"/>
      <c r="AQ31" s="42"/>
      <c r="AR31" s="43"/>
      <c r="BE31" s="339"/>
    </row>
    <row r="32" spans="1:71" s="3" customFormat="1" ht="14.45" hidden="1" customHeight="1">
      <c r="B32" s="41"/>
      <c r="C32" s="42"/>
      <c r="D32" s="42"/>
      <c r="E32" s="42"/>
      <c r="F32" s="30" t="s">
        <v>47</v>
      </c>
      <c r="G32" s="42"/>
      <c r="H32" s="42"/>
      <c r="I32" s="42"/>
      <c r="J32" s="42"/>
      <c r="K32" s="42"/>
      <c r="L32" s="351">
        <v>0.12</v>
      </c>
      <c r="M32" s="350"/>
      <c r="N32" s="350"/>
      <c r="O32" s="350"/>
      <c r="P32" s="350"/>
      <c r="Q32" s="42"/>
      <c r="R32" s="42"/>
      <c r="S32" s="42"/>
      <c r="T32" s="42"/>
      <c r="U32" s="42"/>
      <c r="V32" s="42"/>
      <c r="W32" s="349">
        <f>ROUND(BC54, 2)</f>
        <v>0</v>
      </c>
      <c r="X32" s="350"/>
      <c r="Y32" s="350"/>
      <c r="Z32" s="350"/>
      <c r="AA32" s="350"/>
      <c r="AB32" s="350"/>
      <c r="AC32" s="350"/>
      <c r="AD32" s="350"/>
      <c r="AE32" s="350"/>
      <c r="AF32" s="42"/>
      <c r="AG32" s="42"/>
      <c r="AH32" s="42"/>
      <c r="AI32" s="42"/>
      <c r="AJ32" s="42"/>
      <c r="AK32" s="349">
        <v>0</v>
      </c>
      <c r="AL32" s="350"/>
      <c r="AM32" s="350"/>
      <c r="AN32" s="350"/>
      <c r="AO32" s="350"/>
      <c r="AP32" s="42"/>
      <c r="AQ32" s="42"/>
      <c r="AR32" s="43"/>
      <c r="BE32" s="339"/>
    </row>
    <row r="33" spans="1:57" s="3" customFormat="1" ht="14.45" hidden="1" customHeight="1">
      <c r="B33" s="41"/>
      <c r="C33" s="42"/>
      <c r="D33" s="42"/>
      <c r="E33" s="42"/>
      <c r="F33" s="30" t="s">
        <v>48</v>
      </c>
      <c r="G33" s="42"/>
      <c r="H33" s="42"/>
      <c r="I33" s="42"/>
      <c r="J33" s="42"/>
      <c r="K33" s="42"/>
      <c r="L33" s="351">
        <v>0</v>
      </c>
      <c r="M33" s="350"/>
      <c r="N33" s="350"/>
      <c r="O33" s="350"/>
      <c r="P33" s="350"/>
      <c r="Q33" s="42"/>
      <c r="R33" s="42"/>
      <c r="S33" s="42"/>
      <c r="T33" s="42"/>
      <c r="U33" s="42"/>
      <c r="V33" s="42"/>
      <c r="W33" s="349">
        <f>ROUND(BD54, 2)</f>
        <v>0</v>
      </c>
      <c r="X33" s="350"/>
      <c r="Y33" s="350"/>
      <c r="Z33" s="350"/>
      <c r="AA33" s="350"/>
      <c r="AB33" s="350"/>
      <c r="AC33" s="350"/>
      <c r="AD33" s="350"/>
      <c r="AE33" s="350"/>
      <c r="AF33" s="42"/>
      <c r="AG33" s="42"/>
      <c r="AH33" s="42"/>
      <c r="AI33" s="42"/>
      <c r="AJ33" s="42"/>
      <c r="AK33" s="349">
        <v>0</v>
      </c>
      <c r="AL33" s="350"/>
      <c r="AM33" s="350"/>
      <c r="AN33" s="350"/>
      <c r="AO33" s="350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355" t="s">
        <v>51</v>
      </c>
      <c r="Y35" s="353"/>
      <c r="Z35" s="353"/>
      <c r="AA35" s="353"/>
      <c r="AB35" s="353"/>
      <c r="AC35" s="46"/>
      <c r="AD35" s="46"/>
      <c r="AE35" s="46"/>
      <c r="AF35" s="46"/>
      <c r="AG35" s="46"/>
      <c r="AH35" s="46"/>
      <c r="AI35" s="46"/>
      <c r="AJ35" s="46"/>
      <c r="AK35" s="352">
        <f>SUM(AK26:AK33)</f>
        <v>0</v>
      </c>
      <c r="AL35" s="353"/>
      <c r="AM35" s="353"/>
      <c r="AN35" s="353"/>
      <c r="AO35" s="354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021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17" t="str">
        <f>K6</f>
        <v>PD – Výsadby BK16d, BK17a, BK17b a BC10 v k.ú. Veselí-Předměstí</v>
      </c>
      <c r="M45" s="318"/>
      <c r="N45" s="318"/>
      <c r="O45" s="318"/>
      <c r="P45" s="318"/>
      <c r="Q45" s="318"/>
      <c r="R45" s="318"/>
      <c r="S45" s="318"/>
      <c r="T45" s="318"/>
      <c r="U45" s="318"/>
      <c r="V45" s="318"/>
      <c r="W45" s="318"/>
      <c r="X45" s="318"/>
      <c r="Y45" s="318"/>
      <c r="Z45" s="318"/>
      <c r="AA45" s="318"/>
      <c r="AB45" s="318"/>
      <c r="AC45" s="318"/>
      <c r="AD45" s="318"/>
      <c r="AE45" s="318"/>
      <c r="AF45" s="318"/>
      <c r="AG45" s="318"/>
      <c r="AH45" s="318"/>
      <c r="AI45" s="318"/>
      <c r="AJ45" s="318"/>
      <c r="AK45" s="318"/>
      <c r="AL45" s="318"/>
      <c r="AM45" s="318"/>
      <c r="AN45" s="318"/>
      <c r="AO45" s="318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Veselí nad Moravou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19" t="str">
        <f>IF(AN8= "","",AN8)</f>
        <v>25. 11. 2023</v>
      </c>
      <c r="AN47" s="319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KPÚ pro JMK, pobočka Hodonín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20" t="str">
        <f>IF(E17="","",E17)</f>
        <v xml:space="preserve"> </v>
      </c>
      <c r="AN49" s="321"/>
      <c r="AO49" s="321"/>
      <c r="AP49" s="321"/>
      <c r="AQ49" s="37"/>
      <c r="AR49" s="40"/>
      <c r="AS49" s="322" t="s">
        <v>53</v>
      </c>
      <c r="AT49" s="323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36</v>
      </c>
      <c r="AJ50" s="37"/>
      <c r="AK50" s="37"/>
      <c r="AL50" s="37"/>
      <c r="AM50" s="320" t="str">
        <f>IF(E20="","",E20)</f>
        <v xml:space="preserve"> </v>
      </c>
      <c r="AN50" s="321"/>
      <c r="AO50" s="321"/>
      <c r="AP50" s="321"/>
      <c r="AQ50" s="37"/>
      <c r="AR50" s="40"/>
      <c r="AS50" s="324"/>
      <c r="AT50" s="325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26"/>
      <c r="AT51" s="327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28" t="s">
        <v>54</v>
      </c>
      <c r="D52" s="329"/>
      <c r="E52" s="329"/>
      <c r="F52" s="329"/>
      <c r="G52" s="329"/>
      <c r="H52" s="67"/>
      <c r="I52" s="331" t="s">
        <v>55</v>
      </c>
      <c r="J52" s="329"/>
      <c r="K52" s="329"/>
      <c r="L52" s="329"/>
      <c r="M52" s="329"/>
      <c r="N52" s="329"/>
      <c r="O52" s="329"/>
      <c r="P52" s="329"/>
      <c r="Q52" s="329"/>
      <c r="R52" s="329"/>
      <c r="S52" s="329"/>
      <c r="T52" s="329"/>
      <c r="U52" s="329"/>
      <c r="V52" s="329"/>
      <c r="W52" s="329"/>
      <c r="X52" s="329"/>
      <c r="Y52" s="329"/>
      <c r="Z52" s="329"/>
      <c r="AA52" s="329"/>
      <c r="AB52" s="329"/>
      <c r="AC52" s="329"/>
      <c r="AD52" s="329"/>
      <c r="AE52" s="329"/>
      <c r="AF52" s="329"/>
      <c r="AG52" s="330" t="s">
        <v>56</v>
      </c>
      <c r="AH52" s="329"/>
      <c r="AI52" s="329"/>
      <c r="AJ52" s="329"/>
      <c r="AK52" s="329"/>
      <c r="AL52" s="329"/>
      <c r="AM52" s="329"/>
      <c r="AN52" s="331" t="s">
        <v>57</v>
      </c>
      <c r="AO52" s="329"/>
      <c r="AP52" s="329"/>
      <c r="AQ52" s="68" t="s">
        <v>58</v>
      </c>
      <c r="AR52" s="40"/>
      <c r="AS52" s="69" t="s">
        <v>59</v>
      </c>
      <c r="AT52" s="70" t="s">
        <v>60</v>
      </c>
      <c r="AU52" s="70" t="s">
        <v>61</v>
      </c>
      <c r="AV52" s="70" t="s">
        <v>62</v>
      </c>
      <c r="AW52" s="70" t="s">
        <v>63</v>
      </c>
      <c r="AX52" s="70" t="s">
        <v>64</v>
      </c>
      <c r="AY52" s="70" t="s">
        <v>65</v>
      </c>
      <c r="AZ52" s="70" t="s">
        <v>66</v>
      </c>
      <c r="BA52" s="70" t="s">
        <v>67</v>
      </c>
      <c r="BB52" s="70" t="s">
        <v>68</v>
      </c>
      <c r="BC52" s="70" t="s">
        <v>69</v>
      </c>
      <c r="BD52" s="71" t="s">
        <v>70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71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35">
        <f>ROUND(SUM(AG55:AG58),2)</f>
        <v>0</v>
      </c>
      <c r="AH54" s="335"/>
      <c r="AI54" s="335"/>
      <c r="AJ54" s="335"/>
      <c r="AK54" s="335"/>
      <c r="AL54" s="335"/>
      <c r="AM54" s="335"/>
      <c r="AN54" s="336">
        <f>SUM(AG54,AT54)</f>
        <v>0</v>
      </c>
      <c r="AO54" s="336"/>
      <c r="AP54" s="336"/>
      <c r="AQ54" s="79" t="s">
        <v>19</v>
      </c>
      <c r="AR54" s="80"/>
      <c r="AS54" s="81">
        <f>ROUND(SUM(AS55:AS58),2)</f>
        <v>0</v>
      </c>
      <c r="AT54" s="82">
        <f>ROUND(SUM(AV54:AW54),2)</f>
        <v>0</v>
      </c>
      <c r="AU54" s="83">
        <f>ROUND(SUM(AU55:AU58),5)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ROUND(SUM(AZ55:AZ58),2)</f>
        <v>0</v>
      </c>
      <c r="BA54" s="82">
        <f>ROUND(SUM(BA55:BA58),2)</f>
        <v>0</v>
      </c>
      <c r="BB54" s="82">
        <f>ROUND(SUM(BB55:BB58),2)</f>
        <v>0</v>
      </c>
      <c r="BC54" s="82">
        <f>ROUND(SUM(BC55:BC58),2)</f>
        <v>0</v>
      </c>
      <c r="BD54" s="84">
        <f>ROUND(SUM(BD55:BD58),2)</f>
        <v>0</v>
      </c>
      <c r="BS54" s="85" t="s">
        <v>72</v>
      </c>
      <c r="BT54" s="85" t="s">
        <v>73</v>
      </c>
      <c r="BU54" s="86" t="s">
        <v>74</v>
      </c>
      <c r="BV54" s="85" t="s">
        <v>75</v>
      </c>
      <c r="BW54" s="85" t="s">
        <v>5</v>
      </c>
      <c r="BX54" s="85" t="s">
        <v>76</v>
      </c>
      <c r="CL54" s="85" t="s">
        <v>19</v>
      </c>
    </row>
    <row r="55" spans="1:91" s="7" customFormat="1" ht="16.5" customHeight="1">
      <c r="A55" s="87" t="s">
        <v>77</v>
      </c>
      <c r="B55" s="88"/>
      <c r="C55" s="89"/>
      <c r="D55" s="332" t="s">
        <v>78</v>
      </c>
      <c r="E55" s="332"/>
      <c r="F55" s="332"/>
      <c r="G55" s="332"/>
      <c r="H55" s="332"/>
      <c r="I55" s="90"/>
      <c r="J55" s="332" t="s">
        <v>79</v>
      </c>
      <c r="K55" s="332"/>
      <c r="L55" s="332"/>
      <c r="M55" s="332"/>
      <c r="N55" s="332"/>
      <c r="O55" s="332"/>
      <c r="P55" s="332"/>
      <c r="Q55" s="332"/>
      <c r="R55" s="332"/>
      <c r="S55" s="332"/>
      <c r="T55" s="332"/>
      <c r="U55" s="332"/>
      <c r="V55" s="332"/>
      <c r="W55" s="332"/>
      <c r="X55" s="332"/>
      <c r="Y55" s="332"/>
      <c r="Z55" s="332"/>
      <c r="AA55" s="332"/>
      <c r="AB55" s="332"/>
      <c r="AC55" s="332"/>
      <c r="AD55" s="332"/>
      <c r="AE55" s="332"/>
      <c r="AF55" s="332"/>
      <c r="AG55" s="333">
        <f>'BK17a - Biokoridor BK17a ...'!J30</f>
        <v>0</v>
      </c>
      <c r="AH55" s="334"/>
      <c r="AI55" s="334"/>
      <c r="AJ55" s="334"/>
      <c r="AK55" s="334"/>
      <c r="AL55" s="334"/>
      <c r="AM55" s="334"/>
      <c r="AN55" s="333">
        <f>SUM(AG55,AT55)</f>
        <v>0</v>
      </c>
      <c r="AO55" s="334"/>
      <c r="AP55" s="334"/>
      <c r="AQ55" s="91" t="s">
        <v>80</v>
      </c>
      <c r="AR55" s="92"/>
      <c r="AS55" s="93">
        <v>0</v>
      </c>
      <c r="AT55" s="94">
        <f>ROUND(SUM(AV55:AW55),2)</f>
        <v>0</v>
      </c>
      <c r="AU55" s="95">
        <f>'BK17a - Biokoridor BK17a ...'!P88</f>
        <v>0</v>
      </c>
      <c r="AV55" s="94">
        <f>'BK17a - Biokoridor BK17a ...'!J33</f>
        <v>0</v>
      </c>
      <c r="AW55" s="94">
        <f>'BK17a - Biokoridor BK17a ...'!J34</f>
        <v>0</v>
      </c>
      <c r="AX55" s="94">
        <f>'BK17a - Biokoridor BK17a ...'!J35</f>
        <v>0</v>
      </c>
      <c r="AY55" s="94">
        <f>'BK17a - Biokoridor BK17a ...'!J36</f>
        <v>0</v>
      </c>
      <c r="AZ55" s="94">
        <f>'BK17a - Biokoridor BK17a ...'!F33</f>
        <v>0</v>
      </c>
      <c r="BA55" s="94">
        <f>'BK17a - Biokoridor BK17a ...'!F34</f>
        <v>0</v>
      </c>
      <c r="BB55" s="94">
        <f>'BK17a - Biokoridor BK17a ...'!F35</f>
        <v>0</v>
      </c>
      <c r="BC55" s="94">
        <f>'BK17a - Biokoridor BK17a ...'!F36</f>
        <v>0</v>
      </c>
      <c r="BD55" s="96">
        <f>'BK17a - Biokoridor BK17a ...'!F37</f>
        <v>0</v>
      </c>
      <c r="BT55" s="97" t="s">
        <v>81</v>
      </c>
      <c r="BV55" s="97" t="s">
        <v>75</v>
      </c>
      <c r="BW55" s="97" t="s">
        <v>82</v>
      </c>
      <c r="BX55" s="97" t="s">
        <v>5</v>
      </c>
      <c r="CL55" s="97" t="s">
        <v>19</v>
      </c>
      <c r="CM55" s="97" t="s">
        <v>83</v>
      </c>
    </row>
    <row r="56" spans="1:91" s="7" customFormat="1" ht="16.5" customHeight="1">
      <c r="A56" s="87" t="s">
        <v>77</v>
      </c>
      <c r="B56" s="88"/>
      <c r="C56" s="89"/>
      <c r="D56" s="332" t="s">
        <v>84</v>
      </c>
      <c r="E56" s="332"/>
      <c r="F56" s="332"/>
      <c r="G56" s="332"/>
      <c r="H56" s="332"/>
      <c r="I56" s="90"/>
      <c r="J56" s="332" t="s">
        <v>85</v>
      </c>
      <c r="K56" s="332"/>
      <c r="L56" s="332"/>
      <c r="M56" s="332"/>
      <c r="N56" s="332"/>
      <c r="O56" s="332"/>
      <c r="P56" s="332"/>
      <c r="Q56" s="332"/>
      <c r="R56" s="332"/>
      <c r="S56" s="332"/>
      <c r="T56" s="332"/>
      <c r="U56" s="332"/>
      <c r="V56" s="332"/>
      <c r="W56" s="332"/>
      <c r="X56" s="332"/>
      <c r="Y56" s="332"/>
      <c r="Z56" s="332"/>
      <c r="AA56" s="332"/>
      <c r="AB56" s="332"/>
      <c r="AC56" s="332"/>
      <c r="AD56" s="332"/>
      <c r="AE56" s="332"/>
      <c r="AF56" s="332"/>
      <c r="AG56" s="333">
        <f>'BC10 - Biocentrum BC10 (o...'!J30</f>
        <v>0</v>
      </c>
      <c r="AH56" s="334"/>
      <c r="AI56" s="334"/>
      <c r="AJ56" s="334"/>
      <c r="AK56" s="334"/>
      <c r="AL56" s="334"/>
      <c r="AM56" s="334"/>
      <c r="AN56" s="333">
        <f>SUM(AG56,AT56)</f>
        <v>0</v>
      </c>
      <c r="AO56" s="334"/>
      <c r="AP56" s="334"/>
      <c r="AQ56" s="91" t="s">
        <v>80</v>
      </c>
      <c r="AR56" s="92"/>
      <c r="AS56" s="93">
        <v>0</v>
      </c>
      <c r="AT56" s="94">
        <f>ROUND(SUM(AV56:AW56),2)</f>
        <v>0</v>
      </c>
      <c r="AU56" s="95">
        <f>'BC10 - Biocentrum BC10 (o...'!P89</f>
        <v>0</v>
      </c>
      <c r="AV56" s="94">
        <f>'BC10 - Biocentrum BC10 (o...'!J33</f>
        <v>0</v>
      </c>
      <c r="AW56" s="94">
        <f>'BC10 - Biocentrum BC10 (o...'!J34</f>
        <v>0</v>
      </c>
      <c r="AX56" s="94">
        <f>'BC10 - Biocentrum BC10 (o...'!J35</f>
        <v>0</v>
      </c>
      <c r="AY56" s="94">
        <f>'BC10 - Biocentrum BC10 (o...'!J36</f>
        <v>0</v>
      </c>
      <c r="AZ56" s="94">
        <f>'BC10 - Biocentrum BC10 (o...'!F33</f>
        <v>0</v>
      </c>
      <c r="BA56" s="94">
        <f>'BC10 - Biocentrum BC10 (o...'!F34</f>
        <v>0</v>
      </c>
      <c r="BB56" s="94">
        <f>'BC10 - Biocentrum BC10 (o...'!F35</f>
        <v>0</v>
      </c>
      <c r="BC56" s="94">
        <f>'BC10 - Biocentrum BC10 (o...'!F36</f>
        <v>0</v>
      </c>
      <c r="BD56" s="96">
        <f>'BC10 - Biocentrum BC10 (o...'!F37</f>
        <v>0</v>
      </c>
      <c r="BT56" s="97" t="s">
        <v>81</v>
      </c>
      <c r="BV56" s="97" t="s">
        <v>75</v>
      </c>
      <c r="BW56" s="97" t="s">
        <v>86</v>
      </c>
      <c r="BX56" s="97" t="s">
        <v>5</v>
      </c>
      <c r="CL56" s="97" t="s">
        <v>19</v>
      </c>
      <c r="CM56" s="97" t="s">
        <v>83</v>
      </c>
    </row>
    <row r="57" spans="1:91" s="7" customFormat="1" ht="16.5" customHeight="1">
      <c r="A57" s="87" t="s">
        <v>77</v>
      </c>
      <c r="B57" s="88"/>
      <c r="C57" s="89"/>
      <c r="D57" s="332" t="s">
        <v>87</v>
      </c>
      <c r="E57" s="332"/>
      <c r="F57" s="332"/>
      <c r="G57" s="332"/>
      <c r="H57" s="332"/>
      <c r="I57" s="90"/>
      <c r="J57" s="332" t="s">
        <v>88</v>
      </c>
      <c r="K57" s="332"/>
      <c r="L57" s="332"/>
      <c r="M57" s="332"/>
      <c r="N57" s="332"/>
      <c r="O57" s="332"/>
      <c r="P57" s="332"/>
      <c r="Q57" s="332"/>
      <c r="R57" s="332"/>
      <c r="S57" s="332"/>
      <c r="T57" s="332"/>
      <c r="U57" s="332"/>
      <c r="V57" s="332"/>
      <c r="W57" s="332"/>
      <c r="X57" s="332"/>
      <c r="Y57" s="332"/>
      <c r="Z57" s="332"/>
      <c r="AA57" s="332"/>
      <c r="AB57" s="332"/>
      <c r="AC57" s="332"/>
      <c r="AD57" s="332"/>
      <c r="AE57" s="332"/>
      <c r="AF57" s="332"/>
      <c r="AG57" s="333">
        <f>'BK17b - Biokoridor BK17b ...'!J30</f>
        <v>0</v>
      </c>
      <c r="AH57" s="334"/>
      <c r="AI57" s="334"/>
      <c r="AJ57" s="334"/>
      <c r="AK57" s="334"/>
      <c r="AL57" s="334"/>
      <c r="AM57" s="334"/>
      <c r="AN57" s="333">
        <f>SUM(AG57,AT57)</f>
        <v>0</v>
      </c>
      <c r="AO57" s="334"/>
      <c r="AP57" s="334"/>
      <c r="AQ57" s="91" t="s">
        <v>80</v>
      </c>
      <c r="AR57" s="92"/>
      <c r="AS57" s="93">
        <v>0</v>
      </c>
      <c r="AT57" s="94">
        <f>ROUND(SUM(AV57:AW57),2)</f>
        <v>0</v>
      </c>
      <c r="AU57" s="95">
        <f>'BK17b - Biokoridor BK17b ...'!P88</f>
        <v>0</v>
      </c>
      <c r="AV57" s="94">
        <f>'BK17b - Biokoridor BK17b ...'!J33</f>
        <v>0</v>
      </c>
      <c r="AW57" s="94">
        <f>'BK17b - Biokoridor BK17b ...'!J34</f>
        <v>0</v>
      </c>
      <c r="AX57" s="94">
        <f>'BK17b - Biokoridor BK17b ...'!J35</f>
        <v>0</v>
      </c>
      <c r="AY57" s="94">
        <f>'BK17b - Biokoridor BK17b ...'!J36</f>
        <v>0</v>
      </c>
      <c r="AZ57" s="94">
        <f>'BK17b - Biokoridor BK17b ...'!F33</f>
        <v>0</v>
      </c>
      <c r="BA57" s="94">
        <f>'BK17b - Biokoridor BK17b ...'!F34</f>
        <v>0</v>
      </c>
      <c r="BB57" s="94">
        <f>'BK17b - Biokoridor BK17b ...'!F35</f>
        <v>0</v>
      </c>
      <c r="BC57" s="94">
        <f>'BK17b - Biokoridor BK17b ...'!F36</f>
        <v>0</v>
      </c>
      <c r="BD57" s="96">
        <f>'BK17b - Biokoridor BK17b ...'!F37</f>
        <v>0</v>
      </c>
      <c r="BT57" s="97" t="s">
        <v>81</v>
      </c>
      <c r="BV57" s="97" t="s">
        <v>75</v>
      </c>
      <c r="BW57" s="97" t="s">
        <v>89</v>
      </c>
      <c r="BX57" s="97" t="s">
        <v>5</v>
      </c>
      <c r="CL57" s="97" t="s">
        <v>19</v>
      </c>
      <c r="CM57" s="97" t="s">
        <v>83</v>
      </c>
    </row>
    <row r="58" spans="1:91" s="7" customFormat="1" ht="16.5" customHeight="1">
      <c r="A58" s="87" t="s">
        <v>77</v>
      </c>
      <c r="B58" s="88"/>
      <c r="C58" s="89"/>
      <c r="D58" s="332" t="s">
        <v>90</v>
      </c>
      <c r="E58" s="332"/>
      <c r="F58" s="332"/>
      <c r="G58" s="332"/>
      <c r="H58" s="332"/>
      <c r="I58" s="90"/>
      <c r="J58" s="332" t="s">
        <v>91</v>
      </c>
      <c r="K58" s="332"/>
      <c r="L58" s="332"/>
      <c r="M58" s="332"/>
      <c r="N58" s="332"/>
      <c r="O58" s="332"/>
      <c r="P58" s="332"/>
      <c r="Q58" s="332"/>
      <c r="R58" s="332"/>
      <c r="S58" s="332"/>
      <c r="T58" s="332"/>
      <c r="U58" s="332"/>
      <c r="V58" s="332"/>
      <c r="W58" s="332"/>
      <c r="X58" s="332"/>
      <c r="Y58" s="332"/>
      <c r="Z58" s="332"/>
      <c r="AA58" s="332"/>
      <c r="AB58" s="332"/>
      <c r="AC58" s="332"/>
      <c r="AD58" s="332"/>
      <c r="AE58" s="332"/>
      <c r="AF58" s="332"/>
      <c r="AG58" s="333">
        <f>'BK16d - Biokoridor BK16d ...'!J30</f>
        <v>0</v>
      </c>
      <c r="AH58" s="334"/>
      <c r="AI58" s="334"/>
      <c r="AJ58" s="334"/>
      <c r="AK58" s="334"/>
      <c r="AL58" s="334"/>
      <c r="AM58" s="334"/>
      <c r="AN58" s="333">
        <f>SUM(AG58,AT58)</f>
        <v>0</v>
      </c>
      <c r="AO58" s="334"/>
      <c r="AP58" s="334"/>
      <c r="AQ58" s="91" t="s">
        <v>80</v>
      </c>
      <c r="AR58" s="92"/>
      <c r="AS58" s="98">
        <v>0</v>
      </c>
      <c r="AT58" s="99">
        <f>ROUND(SUM(AV58:AW58),2)</f>
        <v>0</v>
      </c>
      <c r="AU58" s="100">
        <f>'BK16d - Biokoridor BK16d ...'!P88</f>
        <v>0</v>
      </c>
      <c r="AV58" s="99">
        <f>'BK16d - Biokoridor BK16d ...'!J33</f>
        <v>0</v>
      </c>
      <c r="AW58" s="99">
        <f>'BK16d - Biokoridor BK16d ...'!J34</f>
        <v>0</v>
      </c>
      <c r="AX58" s="99">
        <f>'BK16d - Biokoridor BK16d ...'!J35</f>
        <v>0</v>
      </c>
      <c r="AY58" s="99">
        <f>'BK16d - Biokoridor BK16d ...'!J36</f>
        <v>0</v>
      </c>
      <c r="AZ58" s="99">
        <f>'BK16d - Biokoridor BK16d ...'!F33</f>
        <v>0</v>
      </c>
      <c r="BA58" s="99">
        <f>'BK16d - Biokoridor BK16d ...'!F34</f>
        <v>0</v>
      </c>
      <c r="BB58" s="99">
        <f>'BK16d - Biokoridor BK16d ...'!F35</f>
        <v>0</v>
      </c>
      <c r="BC58" s="99">
        <f>'BK16d - Biokoridor BK16d ...'!F36</f>
        <v>0</v>
      </c>
      <c r="BD58" s="101">
        <f>'BK16d - Biokoridor BK16d ...'!F37</f>
        <v>0</v>
      </c>
      <c r="BT58" s="97" t="s">
        <v>81</v>
      </c>
      <c r="BV58" s="97" t="s">
        <v>75</v>
      </c>
      <c r="BW58" s="97" t="s">
        <v>92</v>
      </c>
      <c r="BX58" s="97" t="s">
        <v>5</v>
      </c>
      <c r="CL58" s="97" t="s">
        <v>19</v>
      </c>
      <c r="CM58" s="97" t="s">
        <v>83</v>
      </c>
    </row>
    <row r="59" spans="1:91" s="2" customFormat="1" ht="30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40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pans="1:91" s="2" customFormat="1" ht="6.95" customHeight="1">
      <c r="A60" s="35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0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</sheetData>
  <sheetProtection algorithmName="SHA-512" hashValue="L+OIjNj03iVrBMwEeKDmorCIAvdTOg5UFkvxBojLutS+QszLf4k68gKoEKDwq1PmUYXrKi++Td9FQItOLc1dkw==" saltValue="PNRkD0BklSt9+/1EIanJ3eeO8uR2hnx8EbsclPGGo5Y9rawQShyDMQ2gxPnKZii2Ow1gENMucHE16/9xSU01Xg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BK17a - Biokoridor BK17a ...'!C2" display="/" xr:uid="{00000000-0004-0000-0000-000000000000}"/>
    <hyperlink ref="A56" location="'BC10 - Biocentrum BC10 (o...'!C2" display="/" xr:uid="{00000000-0004-0000-0000-000001000000}"/>
    <hyperlink ref="A57" location="'BK17b - Biokoridor BK17b ...'!C2" display="/" xr:uid="{00000000-0004-0000-0000-000002000000}"/>
    <hyperlink ref="A58" location="'BK16d - Biokoridor BK16d 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3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8" t="s">
        <v>82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93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57" t="str">
        <f>'Rekapitulace stavby'!K6</f>
        <v>PD – Výsadby BK16d, BK17a, BK17b a BC10 v k.ú. Veselí-Předměstí</v>
      </c>
      <c r="F7" s="358"/>
      <c r="G7" s="358"/>
      <c r="H7" s="358"/>
      <c r="L7" s="21"/>
    </row>
    <row r="8" spans="1:46" s="2" customFormat="1" ht="12" customHeight="1">
      <c r="A8" s="35"/>
      <c r="B8" s="40"/>
      <c r="C8" s="35"/>
      <c r="D8" s="106" t="s">
        <v>94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59" t="s">
        <v>95</v>
      </c>
      <c r="F9" s="360"/>
      <c r="G9" s="360"/>
      <c r="H9" s="36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25. 11. 2023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1" t="str">
        <f>'Rekapitulace stavby'!E14</f>
        <v>Vyplň údaj</v>
      </c>
      <c r="F18" s="362"/>
      <c r="G18" s="362"/>
      <c r="H18" s="362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 xml:space="preserve"> </v>
      </c>
      <c r="F21" s="35"/>
      <c r="G21" s="35"/>
      <c r="H21" s="35"/>
      <c r="I21" s="106" t="s">
        <v>29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36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3" t="s">
        <v>19</v>
      </c>
      <c r="F27" s="363"/>
      <c r="G27" s="363"/>
      <c r="H27" s="36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ROUND(J88,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ROUND((SUM(BE88:BE335)),  2)</f>
        <v>0</v>
      </c>
      <c r="G33" s="35"/>
      <c r="H33" s="35"/>
      <c r="I33" s="119">
        <v>0.21</v>
      </c>
      <c r="J33" s="118">
        <f>ROUND(((SUM(BE88:BE335))*I33),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ROUND((SUM(BF88:BF335)),  2)</f>
        <v>0</v>
      </c>
      <c r="G34" s="35"/>
      <c r="H34" s="35"/>
      <c r="I34" s="119">
        <v>0.12</v>
      </c>
      <c r="J34" s="118">
        <f>ROUND(((SUM(BF88:BF335))*I34),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ROUND((SUM(BG88:BG335)),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ROUND((SUM(BH88:BH335)),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ROUND((SUM(BI88:BI335)),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96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4" t="str">
        <f>E7</f>
        <v>PD – Výsadby BK16d, BK17a, BK17b a BC10 v k.ú. Veselí-Předměstí</v>
      </c>
      <c r="F48" s="365"/>
      <c r="G48" s="365"/>
      <c r="H48" s="36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94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17" t="str">
        <f>E9</f>
        <v>BK17a - Biokoridor BK17a (oblasti A, B)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Veselí nad Moravou</v>
      </c>
      <c r="G52" s="37"/>
      <c r="H52" s="37"/>
      <c r="I52" s="30" t="s">
        <v>23</v>
      </c>
      <c r="J52" s="60" t="str">
        <f>IF(J12="","",J12)</f>
        <v>25. 11. 2023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KPÚ pro JMK, pobočka Hodonín</v>
      </c>
      <c r="G54" s="37"/>
      <c r="H54" s="37"/>
      <c r="I54" s="30" t="s">
        <v>33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97</v>
      </c>
      <c r="D57" s="132"/>
      <c r="E57" s="132"/>
      <c r="F57" s="132"/>
      <c r="G57" s="132"/>
      <c r="H57" s="132"/>
      <c r="I57" s="132"/>
      <c r="J57" s="133" t="s">
        <v>98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99</v>
      </c>
    </row>
    <row r="60" spans="1:47" s="9" customFormat="1" ht="24.95" customHeight="1">
      <c r="B60" s="135"/>
      <c r="C60" s="136"/>
      <c r="D60" s="137" t="s">
        <v>100</v>
      </c>
      <c r="E60" s="138"/>
      <c r="F60" s="138"/>
      <c r="G60" s="138"/>
      <c r="H60" s="138"/>
      <c r="I60" s="138"/>
      <c r="J60" s="139">
        <f>J89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101</v>
      </c>
      <c r="E61" s="144"/>
      <c r="F61" s="144"/>
      <c r="G61" s="144"/>
      <c r="H61" s="144"/>
      <c r="I61" s="144"/>
      <c r="J61" s="145">
        <f>J90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102</v>
      </c>
      <c r="E62" s="144"/>
      <c r="F62" s="144"/>
      <c r="G62" s="144"/>
      <c r="H62" s="144"/>
      <c r="I62" s="144"/>
      <c r="J62" s="145">
        <f>J156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103</v>
      </c>
      <c r="E63" s="144"/>
      <c r="F63" s="144"/>
      <c r="G63" s="144"/>
      <c r="H63" s="144"/>
      <c r="I63" s="144"/>
      <c r="J63" s="145">
        <f>J203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104</v>
      </c>
      <c r="E64" s="144"/>
      <c r="F64" s="144"/>
      <c r="G64" s="144"/>
      <c r="H64" s="144"/>
      <c r="I64" s="144"/>
      <c r="J64" s="145">
        <f>J244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105</v>
      </c>
      <c r="E65" s="144"/>
      <c r="F65" s="144"/>
      <c r="G65" s="144"/>
      <c r="H65" s="144"/>
      <c r="I65" s="144"/>
      <c r="J65" s="145">
        <f>J271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106</v>
      </c>
      <c r="E66" s="144"/>
      <c r="F66" s="144"/>
      <c r="G66" s="144"/>
      <c r="H66" s="144"/>
      <c r="I66" s="144"/>
      <c r="J66" s="145">
        <f>J325</f>
        <v>0</v>
      </c>
      <c r="K66" s="142"/>
      <c r="L66" s="146"/>
    </row>
    <row r="67" spans="1:31" s="9" customFormat="1" ht="24.95" customHeight="1">
      <c r="B67" s="135"/>
      <c r="C67" s="136"/>
      <c r="D67" s="137" t="s">
        <v>107</v>
      </c>
      <c r="E67" s="138"/>
      <c r="F67" s="138"/>
      <c r="G67" s="138"/>
      <c r="H67" s="138"/>
      <c r="I67" s="138"/>
      <c r="J67" s="139">
        <f>J328</f>
        <v>0</v>
      </c>
      <c r="K67" s="136"/>
      <c r="L67" s="140"/>
    </row>
    <row r="68" spans="1:31" s="10" customFormat="1" ht="19.899999999999999" customHeight="1">
      <c r="B68" s="141"/>
      <c r="C68" s="142"/>
      <c r="D68" s="143" t="s">
        <v>108</v>
      </c>
      <c r="E68" s="144"/>
      <c r="F68" s="144"/>
      <c r="G68" s="144"/>
      <c r="H68" s="144"/>
      <c r="I68" s="144"/>
      <c r="J68" s="145">
        <f>J329</f>
        <v>0</v>
      </c>
      <c r="K68" s="142"/>
      <c r="L68" s="146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5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5" customHeight="1">
      <c r="A75" s="35"/>
      <c r="B75" s="36"/>
      <c r="C75" s="24" t="s">
        <v>109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64" t="str">
        <f>E7</f>
        <v>PD – Výsadby BK16d, BK17a, BK17b a BC10 v k.ú. Veselí-Předměstí</v>
      </c>
      <c r="F78" s="365"/>
      <c r="G78" s="365"/>
      <c r="H78" s="365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94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17" t="str">
        <f>E9</f>
        <v>BK17a - Biokoridor BK17a (oblasti A, B)</v>
      </c>
      <c r="F80" s="366"/>
      <c r="G80" s="366"/>
      <c r="H80" s="366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F12</f>
        <v>Veselí nad Moravou</v>
      </c>
      <c r="G82" s="37"/>
      <c r="H82" s="37"/>
      <c r="I82" s="30" t="s">
        <v>23</v>
      </c>
      <c r="J82" s="60" t="str">
        <f>IF(J12="","",J12)</f>
        <v>25. 11. 2023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25</v>
      </c>
      <c r="D84" s="37"/>
      <c r="E84" s="37"/>
      <c r="F84" s="28" t="str">
        <f>E15</f>
        <v>KPÚ pro JMK, pobočka Hodonín</v>
      </c>
      <c r="G84" s="37"/>
      <c r="H84" s="37"/>
      <c r="I84" s="30" t="s">
        <v>33</v>
      </c>
      <c r="J84" s="33" t="str">
        <f>E21</f>
        <v xml:space="preserve"> 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31</v>
      </c>
      <c r="D85" s="37"/>
      <c r="E85" s="37"/>
      <c r="F85" s="28" t="str">
        <f>IF(E18="","",E18)</f>
        <v>Vyplň údaj</v>
      </c>
      <c r="G85" s="37"/>
      <c r="H85" s="37"/>
      <c r="I85" s="30" t="s">
        <v>36</v>
      </c>
      <c r="J85" s="33" t="str">
        <f>E24</f>
        <v xml:space="preserve"> 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47"/>
      <c r="B87" s="148"/>
      <c r="C87" s="149" t="s">
        <v>110</v>
      </c>
      <c r="D87" s="150" t="s">
        <v>58</v>
      </c>
      <c r="E87" s="150" t="s">
        <v>54</v>
      </c>
      <c r="F87" s="150" t="s">
        <v>55</v>
      </c>
      <c r="G87" s="150" t="s">
        <v>111</v>
      </c>
      <c r="H87" s="150" t="s">
        <v>112</v>
      </c>
      <c r="I87" s="150" t="s">
        <v>113</v>
      </c>
      <c r="J87" s="150" t="s">
        <v>98</v>
      </c>
      <c r="K87" s="151" t="s">
        <v>114</v>
      </c>
      <c r="L87" s="152"/>
      <c r="M87" s="69" t="s">
        <v>19</v>
      </c>
      <c r="N87" s="70" t="s">
        <v>43</v>
      </c>
      <c r="O87" s="70" t="s">
        <v>115</v>
      </c>
      <c r="P87" s="70" t="s">
        <v>116</v>
      </c>
      <c r="Q87" s="70" t="s">
        <v>117</v>
      </c>
      <c r="R87" s="70" t="s">
        <v>118</v>
      </c>
      <c r="S87" s="70" t="s">
        <v>119</v>
      </c>
      <c r="T87" s="71" t="s">
        <v>120</v>
      </c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</row>
    <row r="88" spans="1:65" s="2" customFormat="1" ht="22.9" customHeight="1">
      <c r="A88" s="35"/>
      <c r="B88" s="36"/>
      <c r="C88" s="76" t="s">
        <v>121</v>
      </c>
      <c r="D88" s="37"/>
      <c r="E88" s="37"/>
      <c r="F88" s="37"/>
      <c r="G88" s="37"/>
      <c r="H88" s="37"/>
      <c r="I88" s="37"/>
      <c r="J88" s="153">
        <f>BK88</f>
        <v>0</v>
      </c>
      <c r="K88" s="37"/>
      <c r="L88" s="40"/>
      <c r="M88" s="72"/>
      <c r="N88" s="154"/>
      <c r="O88" s="73"/>
      <c r="P88" s="155">
        <f>P89+P328</f>
        <v>0</v>
      </c>
      <c r="Q88" s="73"/>
      <c r="R88" s="155">
        <f>R89+R328</f>
        <v>33.424006399999996</v>
      </c>
      <c r="S88" s="73"/>
      <c r="T88" s="156">
        <f>T89+T328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72</v>
      </c>
      <c r="AU88" s="18" t="s">
        <v>99</v>
      </c>
      <c r="BK88" s="157">
        <f>BK89+BK328</f>
        <v>0</v>
      </c>
    </row>
    <row r="89" spans="1:65" s="12" customFormat="1" ht="25.9" customHeight="1">
      <c r="B89" s="158"/>
      <c r="C89" s="159"/>
      <c r="D89" s="160" t="s">
        <v>72</v>
      </c>
      <c r="E89" s="161" t="s">
        <v>122</v>
      </c>
      <c r="F89" s="161" t="s">
        <v>123</v>
      </c>
      <c r="G89" s="159"/>
      <c r="H89" s="159"/>
      <c r="I89" s="162"/>
      <c r="J89" s="163">
        <f>BK89</f>
        <v>0</v>
      </c>
      <c r="K89" s="159"/>
      <c r="L89" s="164"/>
      <c r="M89" s="165"/>
      <c r="N89" s="166"/>
      <c r="O89" s="166"/>
      <c r="P89" s="167">
        <f>P90+P156+P203+P244+P271+P325</f>
        <v>0</v>
      </c>
      <c r="Q89" s="166"/>
      <c r="R89" s="167">
        <f>R90+R156+R203+R244+R271+R325</f>
        <v>33.424006399999996</v>
      </c>
      <c r="S89" s="166"/>
      <c r="T89" s="168">
        <f>T90+T156+T203+T244+T271+T325</f>
        <v>0</v>
      </c>
      <c r="AR89" s="169" t="s">
        <v>81</v>
      </c>
      <c r="AT89" s="170" t="s">
        <v>72</v>
      </c>
      <c r="AU89" s="170" t="s">
        <v>73</v>
      </c>
      <c r="AY89" s="169" t="s">
        <v>124</v>
      </c>
      <c r="BK89" s="171">
        <f>BK90+BK156+BK203+BK244+BK271+BK325</f>
        <v>0</v>
      </c>
    </row>
    <row r="90" spans="1:65" s="12" customFormat="1" ht="22.9" customHeight="1">
      <c r="B90" s="158"/>
      <c r="C90" s="159"/>
      <c r="D90" s="160" t="s">
        <v>72</v>
      </c>
      <c r="E90" s="172" t="s">
        <v>125</v>
      </c>
      <c r="F90" s="172" t="s">
        <v>126</v>
      </c>
      <c r="G90" s="159"/>
      <c r="H90" s="159"/>
      <c r="I90" s="162"/>
      <c r="J90" s="173">
        <f>BK90</f>
        <v>0</v>
      </c>
      <c r="K90" s="159"/>
      <c r="L90" s="164"/>
      <c r="M90" s="165"/>
      <c r="N90" s="166"/>
      <c r="O90" s="166"/>
      <c r="P90" s="167">
        <f>SUM(P91:P155)</f>
        <v>0</v>
      </c>
      <c r="Q90" s="166"/>
      <c r="R90" s="167">
        <f>SUM(R91:R155)</f>
        <v>13.293106399999999</v>
      </c>
      <c r="S90" s="166"/>
      <c r="T90" s="168">
        <f>SUM(T91:T155)</f>
        <v>0</v>
      </c>
      <c r="AR90" s="169" t="s">
        <v>81</v>
      </c>
      <c r="AT90" s="170" t="s">
        <v>72</v>
      </c>
      <c r="AU90" s="170" t="s">
        <v>81</v>
      </c>
      <c r="AY90" s="169" t="s">
        <v>124</v>
      </c>
      <c r="BK90" s="171">
        <f>SUM(BK91:BK155)</f>
        <v>0</v>
      </c>
    </row>
    <row r="91" spans="1:65" s="2" customFormat="1" ht="16.5" customHeight="1">
      <c r="A91" s="35"/>
      <c r="B91" s="36"/>
      <c r="C91" s="174" t="s">
        <v>81</v>
      </c>
      <c r="D91" s="174" t="s">
        <v>127</v>
      </c>
      <c r="E91" s="175" t="s">
        <v>128</v>
      </c>
      <c r="F91" s="176" t="s">
        <v>129</v>
      </c>
      <c r="G91" s="177" t="s">
        <v>130</v>
      </c>
      <c r="H91" s="178">
        <v>10950</v>
      </c>
      <c r="I91" s="179"/>
      <c r="J91" s="180">
        <f>ROUND(I91*H91,2)</f>
        <v>0</v>
      </c>
      <c r="K91" s="176" t="s">
        <v>131</v>
      </c>
      <c r="L91" s="40"/>
      <c r="M91" s="181" t="s">
        <v>19</v>
      </c>
      <c r="N91" s="182" t="s">
        <v>44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132</v>
      </c>
      <c r="AT91" s="185" t="s">
        <v>127</v>
      </c>
      <c r="AU91" s="185" t="s">
        <v>83</v>
      </c>
      <c r="AY91" s="18" t="s">
        <v>124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81</v>
      </c>
      <c r="BK91" s="186">
        <f>ROUND(I91*H91,2)</f>
        <v>0</v>
      </c>
      <c r="BL91" s="18" t="s">
        <v>132</v>
      </c>
      <c r="BM91" s="185" t="s">
        <v>133</v>
      </c>
    </row>
    <row r="92" spans="1:65" s="2" customFormat="1" ht="11.25">
      <c r="A92" s="35"/>
      <c r="B92" s="36"/>
      <c r="C92" s="37"/>
      <c r="D92" s="187" t="s">
        <v>134</v>
      </c>
      <c r="E92" s="37"/>
      <c r="F92" s="188" t="s">
        <v>135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134</v>
      </c>
      <c r="AU92" s="18" t="s">
        <v>83</v>
      </c>
    </row>
    <row r="93" spans="1:65" s="2" customFormat="1" ht="19.5">
      <c r="A93" s="35"/>
      <c r="B93" s="36"/>
      <c r="C93" s="37"/>
      <c r="D93" s="192" t="s">
        <v>136</v>
      </c>
      <c r="E93" s="37"/>
      <c r="F93" s="193" t="s">
        <v>137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136</v>
      </c>
      <c r="AU93" s="18" t="s">
        <v>83</v>
      </c>
    </row>
    <row r="94" spans="1:65" s="13" customFormat="1" ht="11.25">
      <c r="B94" s="194"/>
      <c r="C94" s="195"/>
      <c r="D94" s="192" t="s">
        <v>138</v>
      </c>
      <c r="E94" s="196" t="s">
        <v>19</v>
      </c>
      <c r="F94" s="197" t="s">
        <v>139</v>
      </c>
      <c r="G94" s="195"/>
      <c r="H94" s="198">
        <v>10950</v>
      </c>
      <c r="I94" s="199"/>
      <c r="J94" s="195"/>
      <c r="K94" s="195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138</v>
      </c>
      <c r="AU94" s="204" t="s">
        <v>83</v>
      </c>
      <c r="AV94" s="13" t="s">
        <v>83</v>
      </c>
      <c r="AW94" s="13" t="s">
        <v>35</v>
      </c>
      <c r="AX94" s="13" t="s">
        <v>81</v>
      </c>
      <c r="AY94" s="204" t="s">
        <v>124</v>
      </c>
    </row>
    <row r="95" spans="1:65" s="2" customFormat="1" ht="16.5" customHeight="1">
      <c r="A95" s="35"/>
      <c r="B95" s="36"/>
      <c r="C95" s="174" t="s">
        <v>83</v>
      </c>
      <c r="D95" s="174" t="s">
        <v>127</v>
      </c>
      <c r="E95" s="175" t="s">
        <v>140</v>
      </c>
      <c r="F95" s="176" t="s">
        <v>141</v>
      </c>
      <c r="G95" s="177" t="s">
        <v>130</v>
      </c>
      <c r="H95" s="178">
        <v>10950</v>
      </c>
      <c r="I95" s="179"/>
      <c r="J95" s="180">
        <f>ROUND(I95*H95,2)</f>
        <v>0</v>
      </c>
      <c r="K95" s="176" t="s">
        <v>131</v>
      </c>
      <c r="L95" s="40"/>
      <c r="M95" s="181" t="s">
        <v>19</v>
      </c>
      <c r="N95" s="182" t="s">
        <v>44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132</v>
      </c>
      <c r="AT95" s="185" t="s">
        <v>127</v>
      </c>
      <c r="AU95" s="185" t="s">
        <v>83</v>
      </c>
      <c r="AY95" s="18" t="s">
        <v>124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81</v>
      </c>
      <c r="BK95" s="186">
        <f>ROUND(I95*H95,2)</f>
        <v>0</v>
      </c>
      <c r="BL95" s="18" t="s">
        <v>132</v>
      </c>
      <c r="BM95" s="185" t="s">
        <v>142</v>
      </c>
    </row>
    <row r="96" spans="1:65" s="2" customFormat="1" ht="11.25">
      <c r="A96" s="35"/>
      <c r="B96" s="36"/>
      <c r="C96" s="37"/>
      <c r="D96" s="187" t="s">
        <v>134</v>
      </c>
      <c r="E96" s="37"/>
      <c r="F96" s="188" t="s">
        <v>143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134</v>
      </c>
      <c r="AU96" s="18" t="s">
        <v>83</v>
      </c>
    </row>
    <row r="97" spans="1:65" s="2" customFormat="1" ht="19.5">
      <c r="A97" s="35"/>
      <c r="B97" s="36"/>
      <c r="C97" s="37"/>
      <c r="D97" s="192" t="s">
        <v>136</v>
      </c>
      <c r="E97" s="37"/>
      <c r="F97" s="193" t="s">
        <v>137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136</v>
      </c>
      <c r="AU97" s="18" t="s">
        <v>83</v>
      </c>
    </row>
    <row r="98" spans="1:65" s="2" customFormat="1" ht="16.5" customHeight="1">
      <c r="A98" s="35"/>
      <c r="B98" s="36"/>
      <c r="C98" s="174" t="s">
        <v>144</v>
      </c>
      <c r="D98" s="174" t="s">
        <v>127</v>
      </c>
      <c r="E98" s="175" t="s">
        <v>145</v>
      </c>
      <c r="F98" s="176" t="s">
        <v>146</v>
      </c>
      <c r="G98" s="177" t="s">
        <v>130</v>
      </c>
      <c r="H98" s="178">
        <v>10950</v>
      </c>
      <c r="I98" s="179"/>
      <c r="J98" s="180">
        <f>ROUND(I98*H98,2)</f>
        <v>0</v>
      </c>
      <c r="K98" s="176" t="s">
        <v>131</v>
      </c>
      <c r="L98" s="40"/>
      <c r="M98" s="181" t="s">
        <v>19</v>
      </c>
      <c r="N98" s="182" t="s">
        <v>44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132</v>
      </c>
      <c r="AT98" s="185" t="s">
        <v>127</v>
      </c>
      <c r="AU98" s="185" t="s">
        <v>83</v>
      </c>
      <c r="AY98" s="18" t="s">
        <v>124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81</v>
      </c>
      <c r="BK98" s="186">
        <f>ROUND(I98*H98,2)</f>
        <v>0</v>
      </c>
      <c r="BL98" s="18" t="s">
        <v>132</v>
      </c>
      <c r="BM98" s="185" t="s">
        <v>147</v>
      </c>
    </row>
    <row r="99" spans="1:65" s="2" customFormat="1" ht="11.25">
      <c r="A99" s="35"/>
      <c r="B99" s="36"/>
      <c r="C99" s="37"/>
      <c r="D99" s="187" t="s">
        <v>134</v>
      </c>
      <c r="E99" s="37"/>
      <c r="F99" s="188" t="s">
        <v>148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134</v>
      </c>
      <c r="AU99" s="18" t="s">
        <v>83</v>
      </c>
    </row>
    <row r="100" spans="1:65" s="2" customFormat="1" ht="19.5">
      <c r="A100" s="35"/>
      <c r="B100" s="36"/>
      <c r="C100" s="37"/>
      <c r="D100" s="192" t="s">
        <v>136</v>
      </c>
      <c r="E100" s="37"/>
      <c r="F100" s="193" t="s">
        <v>137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136</v>
      </c>
      <c r="AU100" s="18" t="s">
        <v>83</v>
      </c>
    </row>
    <row r="101" spans="1:65" s="2" customFormat="1" ht="21.75" customHeight="1">
      <c r="A101" s="35"/>
      <c r="B101" s="36"/>
      <c r="C101" s="174" t="s">
        <v>132</v>
      </c>
      <c r="D101" s="174" t="s">
        <v>127</v>
      </c>
      <c r="E101" s="175" t="s">
        <v>149</v>
      </c>
      <c r="F101" s="176" t="s">
        <v>150</v>
      </c>
      <c r="G101" s="177" t="s">
        <v>151</v>
      </c>
      <c r="H101" s="178">
        <v>104</v>
      </c>
      <c r="I101" s="179"/>
      <c r="J101" s="180">
        <f>ROUND(I101*H101,2)</f>
        <v>0</v>
      </c>
      <c r="K101" s="176" t="s">
        <v>131</v>
      </c>
      <c r="L101" s="40"/>
      <c r="M101" s="181" t="s">
        <v>19</v>
      </c>
      <c r="N101" s="182" t="s">
        <v>44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132</v>
      </c>
      <c r="AT101" s="185" t="s">
        <v>127</v>
      </c>
      <c r="AU101" s="185" t="s">
        <v>83</v>
      </c>
      <c r="AY101" s="18" t="s">
        <v>124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81</v>
      </c>
      <c r="BK101" s="186">
        <f>ROUND(I101*H101,2)</f>
        <v>0</v>
      </c>
      <c r="BL101" s="18" t="s">
        <v>132</v>
      </c>
      <c r="BM101" s="185" t="s">
        <v>152</v>
      </c>
    </row>
    <row r="102" spans="1:65" s="2" customFormat="1" ht="11.25">
      <c r="A102" s="35"/>
      <c r="B102" s="36"/>
      <c r="C102" s="37"/>
      <c r="D102" s="187" t="s">
        <v>134</v>
      </c>
      <c r="E102" s="37"/>
      <c r="F102" s="188" t="s">
        <v>153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134</v>
      </c>
      <c r="AU102" s="18" t="s">
        <v>83</v>
      </c>
    </row>
    <row r="103" spans="1:65" s="13" customFormat="1" ht="11.25">
      <c r="B103" s="194"/>
      <c r="C103" s="195"/>
      <c r="D103" s="192" t="s">
        <v>138</v>
      </c>
      <c r="E103" s="196" t="s">
        <v>19</v>
      </c>
      <c r="F103" s="197" t="s">
        <v>154</v>
      </c>
      <c r="G103" s="195"/>
      <c r="H103" s="198">
        <v>104</v>
      </c>
      <c r="I103" s="199"/>
      <c r="J103" s="195"/>
      <c r="K103" s="195"/>
      <c r="L103" s="200"/>
      <c r="M103" s="201"/>
      <c r="N103" s="202"/>
      <c r="O103" s="202"/>
      <c r="P103" s="202"/>
      <c r="Q103" s="202"/>
      <c r="R103" s="202"/>
      <c r="S103" s="202"/>
      <c r="T103" s="203"/>
      <c r="AT103" s="204" t="s">
        <v>138</v>
      </c>
      <c r="AU103" s="204" t="s">
        <v>83</v>
      </c>
      <c r="AV103" s="13" t="s">
        <v>83</v>
      </c>
      <c r="AW103" s="13" t="s">
        <v>35</v>
      </c>
      <c r="AX103" s="13" t="s">
        <v>81</v>
      </c>
      <c r="AY103" s="204" t="s">
        <v>124</v>
      </c>
    </row>
    <row r="104" spans="1:65" s="2" customFormat="1" ht="16.5" customHeight="1">
      <c r="A104" s="35"/>
      <c r="B104" s="36"/>
      <c r="C104" s="174" t="s">
        <v>155</v>
      </c>
      <c r="D104" s="174" t="s">
        <v>127</v>
      </c>
      <c r="E104" s="175" t="s">
        <v>156</v>
      </c>
      <c r="F104" s="176" t="s">
        <v>157</v>
      </c>
      <c r="G104" s="177" t="s">
        <v>151</v>
      </c>
      <c r="H104" s="178">
        <v>104</v>
      </c>
      <c r="I104" s="179"/>
      <c r="J104" s="180">
        <f>ROUND(I104*H104,2)</f>
        <v>0</v>
      </c>
      <c r="K104" s="176" t="s">
        <v>131</v>
      </c>
      <c r="L104" s="40"/>
      <c r="M104" s="181" t="s">
        <v>19</v>
      </c>
      <c r="N104" s="182" t="s">
        <v>44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132</v>
      </c>
      <c r="AT104" s="185" t="s">
        <v>127</v>
      </c>
      <c r="AU104" s="185" t="s">
        <v>83</v>
      </c>
      <c r="AY104" s="18" t="s">
        <v>124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81</v>
      </c>
      <c r="BK104" s="186">
        <f>ROUND(I104*H104,2)</f>
        <v>0</v>
      </c>
      <c r="BL104" s="18" t="s">
        <v>132</v>
      </c>
      <c r="BM104" s="185" t="s">
        <v>158</v>
      </c>
    </row>
    <row r="105" spans="1:65" s="2" customFormat="1" ht="11.25">
      <c r="A105" s="35"/>
      <c r="B105" s="36"/>
      <c r="C105" s="37"/>
      <c r="D105" s="187" t="s">
        <v>134</v>
      </c>
      <c r="E105" s="37"/>
      <c r="F105" s="188" t="s">
        <v>159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134</v>
      </c>
      <c r="AU105" s="18" t="s">
        <v>83</v>
      </c>
    </row>
    <row r="106" spans="1:65" s="2" customFormat="1" ht="21.75" customHeight="1">
      <c r="A106" s="35"/>
      <c r="B106" s="36"/>
      <c r="C106" s="205" t="s">
        <v>160</v>
      </c>
      <c r="D106" s="205" t="s">
        <v>161</v>
      </c>
      <c r="E106" s="206" t="s">
        <v>162</v>
      </c>
      <c r="F106" s="207" t="s">
        <v>163</v>
      </c>
      <c r="G106" s="208" t="s">
        <v>151</v>
      </c>
      <c r="H106" s="209">
        <v>39</v>
      </c>
      <c r="I106" s="210"/>
      <c r="J106" s="211">
        <f>ROUND(I106*H106,2)</f>
        <v>0</v>
      </c>
      <c r="K106" s="207" t="s">
        <v>19</v>
      </c>
      <c r="L106" s="212"/>
      <c r="M106" s="213" t="s">
        <v>19</v>
      </c>
      <c r="N106" s="214" t="s">
        <v>44</v>
      </c>
      <c r="O106" s="65"/>
      <c r="P106" s="183">
        <f>O106*H106</f>
        <v>0</v>
      </c>
      <c r="Q106" s="183">
        <v>6.3E-2</v>
      </c>
      <c r="R106" s="183">
        <f>Q106*H106</f>
        <v>2.4569999999999999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164</v>
      </c>
      <c r="AT106" s="185" t="s">
        <v>161</v>
      </c>
      <c r="AU106" s="185" t="s">
        <v>83</v>
      </c>
      <c r="AY106" s="18" t="s">
        <v>124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81</v>
      </c>
      <c r="BK106" s="186">
        <f>ROUND(I106*H106,2)</f>
        <v>0</v>
      </c>
      <c r="BL106" s="18" t="s">
        <v>132</v>
      </c>
      <c r="BM106" s="185" t="s">
        <v>165</v>
      </c>
    </row>
    <row r="107" spans="1:65" s="13" customFormat="1" ht="11.25">
      <c r="B107" s="194"/>
      <c r="C107" s="195"/>
      <c r="D107" s="192" t="s">
        <v>138</v>
      </c>
      <c r="E107" s="196" t="s">
        <v>19</v>
      </c>
      <c r="F107" s="197" t="s">
        <v>166</v>
      </c>
      <c r="G107" s="195"/>
      <c r="H107" s="198">
        <v>39</v>
      </c>
      <c r="I107" s="199"/>
      <c r="J107" s="195"/>
      <c r="K107" s="195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138</v>
      </c>
      <c r="AU107" s="204" t="s">
        <v>83</v>
      </c>
      <c r="AV107" s="13" t="s">
        <v>83</v>
      </c>
      <c r="AW107" s="13" t="s">
        <v>35</v>
      </c>
      <c r="AX107" s="13" t="s">
        <v>81</v>
      </c>
      <c r="AY107" s="204" t="s">
        <v>124</v>
      </c>
    </row>
    <row r="108" spans="1:65" s="2" customFormat="1" ht="21.75" customHeight="1">
      <c r="A108" s="35"/>
      <c r="B108" s="36"/>
      <c r="C108" s="205" t="s">
        <v>167</v>
      </c>
      <c r="D108" s="205" t="s">
        <v>161</v>
      </c>
      <c r="E108" s="206" t="s">
        <v>168</v>
      </c>
      <c r="F108" s="207" t="s">
        <v>169</v>
      </c>
      <c r="G108" s="208" t="s">
        <v>151</v>
      </c>
      <c r="H108" s="209">
        <v>65</v>
      </c>
      <c r="I108" s="210"/>
      <c r="J108" s="211">
        <f>ROUND(I108*H108,2)</f>
        <v>0</v>
      </c>
      <c r="K108" s="207" t="s">
        <v>19</v>
      </c>
      <c r="L108" s="212"/>
      <c r="M108" s="213" t="s">
        <v>19</v>
      </c>
      <c r="N108" s="214" t="s">
        <v>44</v>
      </c>
      <c r="O108" s="65"/>
      <c r="P108" s="183">
        <f>O108*H108</f>
        <v>0</v>
      </c>
      <c r="Q108" s="183">
        <v>6.3E-2</v>
      </c>
      <c r="R108" s="183">
        <f>Q108*H108</f>
        <v>4.0949999999999998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164</v>
      </c>
      <c r="AT108" s="185" t="s">
        <v>161</v>
      </c>
      <c r="AU108" s="185" t="s">
        <v>83</v>
      </c>
      <c r="AY108" s="18" t="s">
        <v>124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81</v>
      </c>
      <c r="BK108" s="186">
        <f>ROUND(I108*H108,2)</f>
        <v>0</v>
      </c>
      <c r="BL108" s="18" t="s">
        <v>132</v>
      </c>
      <c r="BM108" s="185" t="s">
        <v>170</v>
      </c>
    </row>
    <row r="109" spans="1:65" s="13" customFormat="1" ht="11.25">
      <c r="B109" s="194"/>
      <c r="C109" s="195"/>
      <c r="D109" s="192" t="s">
        <v>138</v>
      </c>
      <c r="E109" s="196" t="s">
        <v>19</v>
      </c>
      <c r="F109" s="197" t="s">
        <v>171</v>
      </c>
      <c r="G109" s="195"/>
      <c r="H109" s="198">
        <v>65</v>
      </c>
      <c r="I109" s="199"/>
      <c r="J109" s="195"/>
      <c r="K109" s="195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138</v>
      </c>
      <c r="AU109" s="204" t="s">
        <v>83</v>
      </c>
      <c r="AV109" s="13" t="s">
        <v>83</v>
      </c>
      <c r="AW109" s="13" t="s">
        <v>35</v>
      </c>
      <c r="AX109" s="13" t="s">
        <v>81</v>
      </c>
      <c r="AY109" s="204" t="s">
        <v>124</v>
      </c>
    </row>
    <row r="110" spans="1:65" s="2" customFormat="1" ht="16.5" customHeight="1">
      <c r="A110" s="35"/>
      <c r="B110" s="36"/>
      <c r="C110" s="174" t="s">
        <v>164</v>
      </c>
      <c r="D110" s="174" t="s">
        <v>127</v>
      </c>
      <c r="E110" s="175" t="s">
        <v>172</v>
      </c>
      <c r="F110" s="176" t="s">
        <v>173</v>
      </c>
      <c r="G110" s="177" t="s">
        <v>151</v>
      </c>
      <c r="H110" s="178">
        <v>104</v>
      </c>
      <c r="I110" s="179"/>
      <c r="J110" s="180">
        <f>ROUND(I110*H110,2)</f>
        <v>0</v>
      </c>
      <c r="K110" s="176" t="s">
        <v>19</v>
      </c>
      <c r="L110" s="40"/>
      <c r="M110" s="181" t="s">
        <v>19</v>
      </c>
      <c r="N110" s="182" t="s">
        <v>44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132</v>
      </c>
      <c r="AT110" s="185" t="s">
        <v>127</v>
      </c>
      <c r="AU110" s="185" t="s">
        <v>83</v>
      </c>
      <c r="AY110" s="18" t="s">
        <v>124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81</v>
      </c>
      <c r="BK110" s="186">
        <f>ROUND(I110*H110,2)</f>
        <v>0</v>
      </c>
      <c r="BL110" s="18" t="s">
        <v>132</v>
      </c>
      <c r="BM110" s="185" t="s">
        <v>174</v>
      </c>
    </row>
    <row r="111" spans="1:65" s="2" customFormat="1" ht="16.5" customHeight="1">
      <c r="A111" s="35"/>
      <c r="B111" s="36"/>
      <c r="C111" s="205" t="s">
        <v>175</v>
      </c>
      <c r="D111" s="205" t="s">
        <v>161</v>
      </c>
      <c r="E111" s="206" t="s">
        <v>176</v>
      </c>
      <c r="F111" s="207" t="s">
        <v>177</v>
      </c>
      <c r="G111" s="208" t="s">
        <v>178</v>
      </c>
      <c r="H111" s="209">
        <v>4.16</v>
      </c>
      <c r="I111" s="210"/>
      <c r="J111" s="211">
        <f>ROUND(I111*H111,2)</f>
        <v>0</v>
      </c>
      <c r="K111" s="207" t="s">
        <v>19</v>
      </c>
      <c r="L111" s="212"/>
      <c r="M111" s="213" t="s">
        <v>19</v>
      </c>
      <c r="N111" s="214" t="s">
        <v>44</v>
      </c>
      <c r="O111" s="65"/>
      <c r="P111" s="183">
        <f>O111*H111</f>
        <v>0</v>
      </c>
      <c r="Q111" s="183">
        <v>1E-3</v>
      </c>
      <c r="R111" s="183">
        <f>Q111*H111</f>
        <v>4.1600000000000005E-3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164</v>
      </c>
      <c r="AT111" s="185" t="s">
        <v>161</v>
      </c>
      <c r="AU111" s="185" t="s">
        <v>83</v>
      </c>
      <c r="AY111" s="18" t="s">
        <v>124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81</v>
      </c>
      <c r="BK111" s="186">
        <f>ROUND(I111*H111,2)</f>
        <v>0</v>
      </c>
      <c r="BL111" s="18" t="s">
        <v>132</v>
      </c>
      <c r="BM111" s="185" t="s">
        <v>179</v>
      </c>
    </row>
    <row r="112" spans="1:65" s="2" customFormat="1" ht="19.5">
      <c r="A112" s="35"/>
      <c r="B112" s="36"/>
      <c r="C112" s="37"/>
      <c r="D112" s="192" t="s">
        <v>136</v>
      </c>
      <c r="E112" s="37"/>
      <c r="F112" s="193" t="s">
        <v>180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136</v>
      </c>
      <c r="AU112" s="18" t="s">
        <v>83</v>
      </c>
    </row>
    <row r="113" spans="1:65" s="13" customFormat="1" ht="11.25">
      <c r="B113" s="194"/>
      <c r="C113" s="195"/>
      <c r="D113" s="192" t="s">
        <v>138</v>
      </c>
      <c r="E113" s="195"/>
      <c r="F113" s="197" t="s">
        <v>181</v>
      </c>
      <c r="G113" s="195"/>
      <c r="H113" s="198">
        <v>4.16</v>
      </c>
      <c r="I113" s="199"/>
      <c r="J113" s="195"/>
      <c r="K113" s="195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138</v>
      </c>
      <c r="AU113" s="204" t="s">
        <v>83</v>
      </c>
      <c r="AV113" s="13" t="s">
        <v>83</v>
      </c>
      <c r="AW113" s="13" t="s">
        <v>4</v>
      </c>
      <c r="AX113" s="13" t="s">
        <v>81</v>
      </c>
      <c r="AY113" s="204" t="s">
        <v>124</v>
      </c>
    </row>
    <row r="114" spans="1:65" s="2" customFormat="1" ht="16.5" customHeight="1">
      <c r="A114" s="35"/>
      <c r="B114" s="36"/>
      <c r="C114" s="174" t="s">
        <v>182</v>
      </c>
      <c r="D114" s="174" t="s">
        <v>127</v>
      </c>
      <c r="E114" s="175" t="s">
        <v>183</v>
      </c>
      <c r="F114" s="176" t="s">
        <v>184</v>
      </c>
      <c r="G114" s="177" t="s">
        <v>185</v>
      </c>
      <c r="H114" s="178">
        <v>1.4999999999999999E-2</v>
      </c>
      <c r="I114" s="179"/>
      <c r="J114" s="180">
        <f>ROUND(I114*H114,2)</f>
        <v>0</v>
      </c>
      <c r="K114" s="176" t="s">
        <v>131</v>
      </c>
      <c r="L114" s="40"/>
      <c r="M114" s="181" t="s">
        <v>19</v>
      </c>
      <c r="N114" s="182" t="s">
        <v>44</v>
      </c>
      <c r="O114" s="65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132</v>
      </c>
      <c r="AT114" s="185" t="s">
        <v>127</v>
      </c>
      <c r="AU114" s="185" t="s">
        <v>83</v>
      </c>
      <c r="AY114" s="18" t="s">
        <v>124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81</v>
      </c>
      <c r="BK114" s="186">
        <f>ROUND(I114*H114,2)</f>
        <v>0</v>
      </c>
      <c r="BL114" s="18" t="s">
        <v>132</v>
      </c>
      <c r="BM114" s="185" t="s">
        <v>186</v>
      </c>
    </row>
    <row r="115" spans="1:65" s="2" customFormat="1" ht="11.25">
      <c r="A115" s="35"/>
      <c r="B115" s="36"/>
      <c r="C115" s="37"/>
      <c r="D115" s="187" t="s">
        <v>134</v>
      </c>
      <c r="E115" s="37"/>
      <c r="F115" s="188" t="s">
        <v>187</v>
      </c>
      <c r="G115" s="37"/>
      <c r="H115" s="37"/>
      <c r="I115" s="189"/>
      <c r="J115" s="37"/>
      <c r="K115" s="37"/>
      <c r="L115" s="40"/>
      <c r="M115" s="190"/>
      <c r="N115" s="191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134</v>
      </c>
      <c r="AU115" s="18" t="s">
        <v>83</v>
      </c>
    </row>
    <row r="116" spans="1:65" s="2" customFormat="1" ht="19.5">
      <c r="A116" s="35"/>
      <c r="B116" s="36"/>
      <c r="C116" s="37"/>
      <c r="D116" s="192" t="s">
        <v>136</v>
      </c>
      <c r="E116" s="37"/>
      <c r="F116" s="193" t="s">
        <v>188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136</v>
      </c>
      <c r="AU116" s="18" t="s">
        <v>83</v>
      </c>
    </row>
    <row r="117" spans="1:65" s="13" customFormat="1" ht="11.25">
      <c r="B117" s="194"/>
      <c r="C117" s="195"/>
      <c r="D117" s="192" t="s">
        <v>138</v>
      </c>
      <c r="E117" s="196" t="s">
        <v>19</v>
      </c>
      <c r="F117" s="197" t="s">
        <v>189</v>
      </c>
      <c r="G117" s="195"/>
      <c r="H117" s="198">
        <v>1.4999999999999999E-2</v>
      </c>
      <c r="I117" s="199"/>
      <c r="J117" s="195"/>
      <c r="K117" s="195"/>
      <c r="L117" s="200"/>
      <c r="M117" s="201"/>
      <c r="N117" s="202"/>
      <c r="O117" s="202"/>
      <c r="P117" s="202"/>
      <c r="Q117" s="202"/>
      <c r="R117" s="202"/>
      <c r="S117" s="202"/>
      <c r="T117" s="203"/>
      <c r="AT117" s="204" t="s">
        <v>138</v>
      </c>
      <c r="AU117" s="204" t="s">
        <v>83</v>
      </c>
      <c r="AV117" s="13" t="s">
        <v>83</v>
      </c>
      <c r="AW117" s="13" t="s">
        <v>35</v>
      </c>
      <c r="AX117" s="13" t="s">
        <v>81</v>
      </c>
      <c r="AY117" s="204" t="s">
        <v>124</v>
      </c>
    </row>
    <row r="118" spans="1:65" s="2" customFormat="1" ht="16.5" customHeight="1">
      <c r="A118" s="35"/>
      <c r="B118" s="36"/>
      <c r="C118" s="205" t="s">
        <v>190</v>
      </c>
      <c r="D118" s="205" t="s">
        <v>161</v>
      </c>
      <c r="E118" s="206" t="s">
        <v>191</v>
      </c>
      <c r="F118" s="207" t="s">
        <v>192</v>
      </c>
      <c r="G118" s="208" t="s">
        <v>178</v>
      </c>
      <c r="H118" s="209">
        <v>15</v>
      </c>
      <c r="I118" s="210"/>
      <c r="J118" s="211">
        <f>ROUND(I118*H118,2)</f>
        <v>0</v>
      </c>
      <c r="K118" s="207" t="s">
        <v>19</v>
      </c>
      <c r="L118" s="212"/>
      <c r="M118" s="213" t="s">
        <v>19</v>
      </c>
      <c r="N118" s="214" t="s">
        <v>44</v>
      </c>
      <c r="O118" s="65"/>
      <c r="P118" s="183">
        <f>O118*H118</f>
        <v>0</v>
      </c>
      <c r="Q118" s="183">
        <v>1E-3</v>
      </c>
      <c r="R118" s="183">
        <f>Q118*H118</f>
        <v>1.4999999999999999E-2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164</v>
      </c>
      <c r="AT118" s="185" t="s">
        <v>161</v>
      </c>
      <c r="AU118" s="185" t="s">
        <v>83</v>
      </c>
      <c r="AY118" s="18" t="s">
        <v>124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81</v>
      </c>
      <c r="BK118" s="186">
        <f>ROUND(I118*H118,2)</f>
        <v>0</v>
      </c>
      <c r="BL118" s="18" t="s">
        <v>132</v>
      </c>
      <c r="BM118" s="185" t="s">
        <v>193</v>
      </c>
    </row>
    <row r="119" spans="1:65" s="13" customFormat="1" ht="11.25">
      <c r="B119" s="194"/>
      <c r="C119" s="195"/>
      <c r="D119" s="192" t="s">
        <v>138</v>
      </c>
      <c r="E119" s="195"/>
      <c r="F119" s="197" t="s">
        <v>194</v>
      </c>
      <c r="G119" s="195"/>
      <c r="H119" s="198">
        <v>15</v>
      </c>
      <c r="I119" s="199"/>
      <c r="J119" s="195"/>
      <c r="K119" s="195"/>
      <c r="L119" s="200"/>
      <c r="M119" s="201"/>
      <c r="N119" s="202"/>
      <c r="O119" s="202"/>
      <c r="P119" s="202"/>
      <c r="Q119" s="202"/>
      <c r="R119" s="202"/>
      <c r="S119" s="202"/>
      <c r="T119" s="203"/>
      <c r="AT119" s="204" t="s">
        <v>138</v>
      </c>
      <c r="AU119" s="204" t="s">
        <v>83</v>
      </c>
      <c r="AV119" s="13" t="s">
        <v>83</v>
      </c>
      <c r="AW119" s="13" t="s">
        <v>4</v>
      </c>
      <c r="AX119" s="13" t="s">
        <v>81</v>
      </c>
      <c r="AY119" s="204" t="s">
        <v>124</v>
      </c>
    </row>
    <row r="120" spans="1:65" s="2" customFormat="1" ht="16.5" customHeight="1">
      <c r="A120" s="35"/>
      <c r="B120" s="36"/>
      <c r="C120" s="174" t="s">
        <v>8</v>
      </c>
      <c r="D120" s="174" t="s">
        <v>127</v>
      </c>
      <c r="E120" s="175" t="s">
        <v>195</v>
      </c>
      <c r="F120" s="176" t="s">
        <v>196</v>
      </c>
      <c r="G120" s="177" t="s">
        <v>151</v>
      </c>
      <c r="H120" s="178">
        <v>104</v>
      </c>
      <c r="I120" s="179"/>
      <c r="J120" s="180">
        <f>ROUND(I120*H120,2)</f>
        <v>0</v>
      </c>
      <c r="K120" s="176" t="s">
        <v>131</v>
      </c>
      <c r="L120" s="40"/>
      <c r="M120" s="181" t="s">
        <v>19</v>
      </c>
      <c r="N120" s="182" t="s">
        <v>44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132</v>
      </c>
      <c r="AT120" s="185" t="s">
        <v>127</v>
      </c>
      <c r="AU120" s="185" t="s">
        <v>83</v>
      </c>
      <c r="AY120" s="18" t="s">
        <v>124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81</v>
      </c>
      <c r="BK120" s="186">
        <f>ROUND(I120*H120,2)</f>
        <v>0</v>
      </c>
      <c r="BL120" s="18" t="s">
        <v>132</v>
      </c>
      <c r="BM120" s="185" t="s">
        <v>197</v>
      </c>
    </row>
    <row r="121" spans="1:65" s="2" customFormat="1" ht="11.25">
      <c r="A121" s="35"/>
      <c r="B121" s="36"/>
      <c r="C121" s="37"/>
      <c r="D121" s="187" t="s">
        <v>134</v>
      </c>
      <c r="E121" s="37"/>
      <c r="F121" s="188" t="s">
        <v>198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134</v>
      </c>
      <c r="AU121" s="18" t="s">
        <v>83</v>
      </c>
    </row>
    <row r="122" spans="1:65" s="2" customFormat="1" ht="16.5" customHeight="1">
      <c r="A122" s="35"/>
      <c r="B122" s="36"/>
      <c r="C122" s="174" t="s">
        <v>199</v>
      </c>
      <c r="D122" s="174" t="s">
        <v>127</v>
      </c>
      <c r="E122" s="175" t="s">
        <v>200</v>
      </c>
      <c r="F122" s="176" t="s">
        <v>201</v>
      </c>
      <c r="G122" s="177" t="s">
        <v>130</v>
      </c>
      <c r="H122" s="178">
        <v>43.68</v>
      </c>
      <c r="I122" s="179"/>
      <c r="J122" s="180">
        <f>ROUND(I122*H122,2)</f>
        <v>0</v>
      </c>
      <c r="K122" s="176" t="s">
        <v>131</v>
      </c>
      <c r="L122" s="40"/>
      <c r="M122" s="181" t="s">
        <v>19</v>
      </c>
      <c r="N122" s="182" t="s">
        <v>44</v>
      </c>
      <c r="O122" s="65"/>
      <c r="P122" s="183">
        <f>O122*H122</f>
        <v>0</v>
      </c>
      <c r="Q122" s="183">
        <v>3.0000000000000001E-5</v>
      </c>
      <c r="R122" s="183">
        <f>Q122*H122</f>
        <v>1.3104E-3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132</v>
      </c>
      <c r="AT122" s="185" t="s">
        <v>127</v>
      </c>
      <c r="AU122" s="185" t="s">
        <v>83</v>
      </c>
      <c r="AY122" s="18" t="s">
        <v>124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81</v>
      </c>
      <c r="BK122" s="186">
        <f>ROUND(I122*H122,2)</f>
        <v>0</v>
      </c>
      <c r="BL122" s="18" t="s">
        <v>132</v>
      </c>
      <c r="BM122" s="185" t="s">
        <v>202</v>
      </c>
    </row>
    <row r="123" spans="1:65" s="2" customFormat="1" ht="11.25">
      <c r="A123" s="35"/>
      <c r="B123" s="36"/>
      <c r="C123" s="37"/>
      <c r="D123" s="187" t="s">
        <v>134</v>
      </c>
      <c r="E123" s="37"/>
      <c r="F123" s="188" t="s">
        <v>203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134</v>
      </c>
      <c r="AU123" s="18" t="s">
        <v>83</v>
      </c>
    </row>
    <row r="124" spans="1:65" s="2" customFormat="1" ht="19.5">
      <c r="A124" s="35"/>
      <c r="B124" s="36"/>
      <c r="C124" s="37"/>
      <c r="D124" s="192" t="s">
        <v>136</v>
      </c>
      <c r="E124" s="37"/>
      <c r="F124" s="193" t="s">
        <v>204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136</v>
      </c>
      <c r="AU124" s="18" t="s">
        <v>83</v>
      </c>
    </row>
    <row r="125" spans="1:65" s="13" customFormat="1" ht="11.25">
      <c r="B125" s="194"/>
      <c r="C125" s="195"/>
      <c r="D125" s="192" t="s">
        <v>138</v>
      </c>
      <c r="E125" s="196" t="s">
        <v>19</v>
      </c>
      <c r="F125" s="197" t="s">
        <v>205</v>
      </c>
      <c r="G125" s="195"/>
      <c r="H125" s="198">
        <v>43.68</v>
      </c>
      <c r="I125" s="199"/>
      <c r="J125" s="195"/>
      <c r="K125" s="195"/>
      <c r="L125" s="200"/>
      <c r="M125" s="201"/>
      <c r="N125" s="202"/>
      <c r="O125" s="202"/>
      <c r="P125" s="202"/>
      <c r="Q125" s="202"/>
      <c r="R125" s="202"/>
      <c r="S125" s="202"/>
      <c r="T125" s="203"/>
      <c r="AT125" s="204" t="s">
        <v>138</v>
      </c>
      <c r="AU125" s="204" t="s">
        <v>83</v>
      </c>
      <c r="AV125" s="13" t="s">
        <v>83</v>
      </c>
      <c r="AW125" s="13" t="s">
        <v>35</v>
      </c>
      <c r="AX125" s="13" t="s">
        <v>81</v>
      </c>
      <c r="AY125" s="204" t="s">
        <v>124</v>
      </c>
    </row>
    <row r="126" spans="1:65" s="2" customFormat="1" ht="16.5" customHeight="1">
      <c r="A126" s="35"/>
      <c r="B126" s="36"/>
      <c r="C126" s="205" t="s">
        <v>206</v>
      </c>
      <c r="D126" s="205" t="s">
        <v>161</v>
      </c>
      <c r="E126" s="206" t="s">
        <v>207</v>
      </c>
      <c r="F126" s="207" t="s">
        <v>208</v>
      </c>
      <c r="G126" s="208" t="s">
        <v>130</v>
      </c>
      <c r="H126" s="209">
        <v>50.231999999999999</v>
      </c>
      <c r="I126" s="210"/>
      <c r="J126" s="211">
        <f>ROUND(I126*H126,2)</f>
        <v>0</v>
      </c>
      <c r="K126" s="207" t="s">
        <v>131</v>
      </c>
      <c r="L126" s="212"/>
      <c r="M126" s="213" t="s">
        <v>19</v>
      </c>
      <c r="N126" s="214" t="s">
        <v>44</v>
      </c>
      <c r="O126" s="65"/>
      <c r="P126" s="183">
        <f>O126*H126</f>
        <v>0</v>
      </c>
      <c r="Q126" s="183">
        <v>5.0000000000000001E-4</v>
      </c>
      <c r="R126" s="183">
        <f>Q126*H126</f>
        <v>2.5115999999999999E-2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164</v>
      </c>
      <c r="AT126" s="185" t="s">
        <v>161</v>
      </c>
      <c r="AU126" s="185" t="s">
        <v>83</v>
      </c>
      <c r="AY126" s="18" t="s">
        <v>124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81</v>
      </c>
      <c r="BK126" s="186">
        <f>ROUND(I126*H126,2)</f>
        <v>0</v>
      </c>
      <c r="BL126" s="18" t="s">
        <v>132</v>
      </c>
      <c r="BM126" s="185" t="s">
        <v>209</v>
      </c>
    </row>
    <row r="127" spans="1:65" s="13" customFormat="1" ht="11.25">
      <c r="B127" s="194"/>
      <c r="C127" s="195"/>
      <c r="D127" s="192" t="s">
        <v>138</v>
      </c>
      <c r="E127" s="195"/>
      <c r="F127" s="197" t="s">
        <v>210</v>
      </c>
      <c r="G127" s="195"/>
      <c r="H127" s="198">
        <v>50.231999999999999</v>
      </c>
      <c r="I127" s="199"/>
      <c r="J127" s="195"/>
      <c r="K127" s="195"/>
      <c r="L127" s="200"/>
      <c r="M127" s="201"/>
      <c r="N127" s="202"/>
      <c r="O127" s="202"/>
      <c r="P127" s="202"/>
      <c r="Q127" s="202"/>
      <c r="R127" s="202"/>
      <c r="S127" s="202"/>
      <c r="T127" s="203"/>
      <c r="AT127" s="204" t="s">
        <v>138</v>
      </c>
      <c r="AU127" s="204" t="s">
        <v>83</v>
      </c>
      <c r="AV127" s="13" t="s">
        <v>83</v>
      </c>
      <c r="AW127" s="13" t="s">
        <v>4</v>
      </c>
      <c r="AX127" s="13" t="s">
        <v>81</v>
      </c>
      <c r="AY127" s="204" t="s">
        <v>124</v>
      </c>
    </row>
    <row r="128" spans="1:65" s="2" customFormat="1" ht="16.5" customHeight="1">
      <c r="A128" s="35"/>
      <c r="B128" s="36"/>
      <c r="C128" s="174" t="s">
        <v>211</v>
      </c>
      <c r="D128" s="174" t="s">
        <v>127</v>
      </c>
      <c r="E128" s="175" t="s">
        <v>212</v>
      </c>
      <c r="F128" s="176" t="s">
        <v>213</v>
      </c>
      <c r="G128" s="177" t="s">
        <v>151</v>
      </c>
      <c r="H128" s="178">
        <v>104</v>
      </c>
      <c r="I128" s="179"/>
      <c r="J128" s="180">
        <f>ROUND(I128*H128,2)</f>
        <v>0</v>
      </c>
      <c r="K128" s="176" t="s">
        <v>131</v>
      </c>
      <c r="L128" s="40"/>
      <c r="M128" s="181" t="s">
        <v>19</v>
      </c>
      <c r="N128" s="182" t="s">
        <v>44</v>
      </c>
      <c r="O128" s="65"/>
      <c r="P128" s="183">
        <f>O128*H128</f>
        <v>0</v>
      </c>
      <c r="Q128" s="183">
        <v>6.0000000000000002E-5</v>
      </c>
      <c r="R128" s="183">
        <f>Q128*H128</f>
        <v>6.2399999999999999E-3</v>
      </c>
      <c r="S128" s="183">
        <v>0</v>
      </c>
      <c r="T128" s="18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132</v>
      </c>
      <c r="AT128" s="185" t="s">
        <v>127</v>
      </c>
      <c r="AU128" s="185" t="s">
        <v>83</v>
      </c>
      <c r="AY128" s="18" t="s">
        <v>124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8" t="s">
        <v>81</v>
      </c>
      <c r="BK128" s="186">
        <f>ROUND(I128*H128,2)</f>
        <v>0</v>
      </c>
      <c r="BL128" s="18" t="s">
        <v>132</v>
      </c>
      <c r="BM128" s="185" t="s">
        <v>214</v>
      </c>
    </row>
    <row r="129" spans="1:65" s="2" customFormat="1" ht="11.25">
      <c r="A129" s="35"/>
      <c r="B129" s="36"/>
      <c r="C129" s="37"/>
      <c r="D129" s="187" t="s">
        <v>134</v>
      </c>
      <c r="E129" s="37"/>
      <c r="F129" s="188" t="s">
        <v>215</v>
      </c>
      <c r="G129" s="37"/>
      <c r="H129" s="37"/>
      <c r="I129" s="189"/>
      <c r="J129" s="37"/>
      <c r="K129" s="37"/>
      <c r="L129" s="40"/>
      <c r="M129" s="190"/>
      <c r="N129" s="191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134</v>
      </c>
      <c r="AU129" s="18" t="s">
        <v>83</v>
      </c>
    </row>
    <row r="130" spans="1:65" s="2" customFormat="1" ht="16.5" customHeight="1">
      <c r="A130" s="35"/>
      <c r="B130" s="36"/>
      <c r="C130" s="205" t="s">
        <v>216</v>
      </c>
      <c r="D130" s="205" t="s">
        <v>161</v>
      </c>
      <c r="E130" s="206" t="s">
        <v>217</v>
      </c>
      <c r="F130" s="207" t="s">
        <v>218</v>
      </c>
      <c r="G130" s="208" t="s">
        <v>151</v>
      </c>
      <c r="H130" s="209">
        <v>312</v>
      </c>
      <c r="I130" s="210"/>
      <c r="J130" s="211">
        <f>ROUND(I130*H130,2)</f>
        <v>0</v>
      </c>
      <c r="K130" s="207" t="s">
        <v>131</v>
      </c>
      <c r="L130" s="212"/>
      <c r="M130" s="213" t="s">
        <v>19</v>
      </c>
      <c r="N130" s="214" t="s">
        <v>44</v>
      </c>
      <c r="O130" s="65"/>
      <c r="P130" s="183">
        <f>O130*H130</f>
        <v>0</v>
      </c>
      <c r="Q130" s="183">
        <v>5.8999999999999999E-3</v>
      </c>
      <c r="R130" s="183">
        <f>Q130*H130</f>
        <v>1.8408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164</v>
      </c>
      <c r="AT130" s="185" t="s">
        <v>161</v>
      </c>
      <c r="AU130" s="185" t="s">
        <v>83</v>
      </c>
      <c r="AY130" s="18" t="s">
        <v>124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81</v>
      </c>
      <c r="BK130" s="186">
        <f>ROUND(I130*H130,2)</f>
        <v>0</v>
      </c>
      <c r="BL130" s="18" t="s">
        <v>132</v>
      </c>
      <c r="BM130" s="185" t="s">
        <v>219</v>
      </c>
    </row>
    <row r="131" spans="1:65" s="13" customFormat="1" ht="11.25">
      <c r="B131" s="194"/>
      <c r="C131" s="195"/>
      <c r="D131" s="192" t="s">
        <v>138</v>
      </c>
      <c r="E131" s="195"/>
      <c r="F131" s="197" t="s">
        <v>220</v>
      </c>
      <c r="G131" s="195"/>
      <c r="H131" s="198">
        <v>312</v>
      </c>
      <c r="I131" s="199"/>
      <c r="J131" s="195"/>
      <c r="K131" s="195"/>
      <c r="L131" s="200"/>
      <c r="M131" s="201"/>
      <c r="N131" s="202"/>
      <c r="O131" s="202"/>
      <c r="P131" s="202"/>
      <c r="Q131" s="202"/>
      <c r="R131" s="202"/>
      <c r="S131" s="202"/>
      <c r="T131" s="203"/>
      <c r="AT131" s="204" t="s">
        <v>138</v>
      </c>
      <c r="AU131" s="204" t="s">
        <v>83</v>
      </c>
      <c r="AV131" s="13" t="s">
        <v>83</v>
      </c>
      <c r="AW131" s="13" t="s">
        <v>4</v>
      </c>
      <c r="AX131" s="13" t="s">
        <v>81</v>
      </c>
      <c r="AY131" s="204" t="s">
        <v>124</v>
      </c>
    </row>
    <row r="132" spans="1:65" s="2" customFormat="1" ht="16.5" customHeight="1">
      <c r="A132" s="35"/>
      <c r="B132" s="36"/>
      <c r="C132" s="205" t="s">
        <v>221</v>
      </c>
      <c r="D132" s="205" t="s">
        <v>161</v>
      </c>
      <c r="E132" s="206" t="s">
        <v>222</v>
      </c>
      <c r="F132" s="207" t="s">
        <v>223</v>
      </c>
      <c r="G132" s="208" t="s">
        <v>151</v>
      </c>
      <c r="H132" s="209">
        <v>312</v>
      </c>
      <c r="I132" s="210"/>
      <c r="J132" s="211">
        <f>ROUND(I132*H132,2)</f>
        <v>0</v>
      </c>
      <c r="K132" s="207" t="s">
        <v>19</v>
      </c>
      <c r="L132" s="212"/>
      <c r="M132" s="213" t="s">
        <v>19</v>
      </c>
      <c r="N132" s="214" t="s">
        <v>44</v>
      </c>
      <c r="O132" s="65"/>
      <c r="P132" s="183">
        <f>O132*H132</f>
        <v>0</v>
      </c>
      <c r="Q132" s="183">
        <v>2.0000000000000001E-4</v>
      </c>
      <c r="R132" s="183">
        <f>Q132*H132</f>
        <v>6.2400000000000004E-2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164</v>
      </c>
      <c r="AT132" s="185" t="s">
        <v>161</v>
      </c>
      <c r="AU132" s="185" t="s">
        <v>83</v>
      </c>
      <c r="AY132" s="18" t="s">
        <v>124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81</v>
      </c>
      <c r="BK132" s="186">
        <f>ROUND(I132*H132,2)</f>
        <v>0</v>
      </c>
      <c r="BL132" s="18" t="s">
        <v>132</v>
      </c>
      <c r="BM132" s="185" t="s">
        <v>224</v>
      </c>
    </row>
    <row r="133" spans="1:65" s="2" customFormat="1" ht="19.5">
      <c r="A133" s="35"/>
      <c r="B133" s="36"/>
      <c r="C133" s="37"/>
      <c r="D133" s="192" t="s">
        <v>136</v>
      </c>
      <c r="E133" s="37"/>
      <c r="F133" s="193" t="s">
        <v>225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136</v>
      </c>
      <c r="AU133" s="18" t="s">
        <v>83</v>
      </c>
    </row>
    <row r="134" spans="1:65" s="2" customFormat="1" ht="16.5" customHeight="1">
      <c r="A134" s="35"/>
      <c r="B134" s="36"/>
      <c r="C134" s="174" t="s">
        <v>226</v>
      </c>
      <c r="D134" s="174" t="s">
        <v>127</v>
      </c>
      <c r="E134" s="175" t="s">
        <v>227</v>
      </c>
      <c r="F134" s="176" t="s">
        <v>228</v>
      </c>
      <c r="G134" s="177" t="s">
        <v>151</v>
      </c>
      <c r="H134" s="178">
        <v>104</v>
      </c>
      <c r="I134" s="179"/>
      <c r="J134" s="180">
        <f>ROUND(I134*H134,2)</f>
        <v>0</v>
      </c>
      <c r="K134" s="176" t="s">
        <v>131</v>
      </c>
      <c r="L134" s="40"/>
      <c r="M134" s="181" t="s">
        <v>19</v>
      </c>
      <c r="N134" s="182" t="s">
        <v>44</v>
      </c>
      <c r="O134" s="65"/>
      <c r="P134" s="183">
        <f>O134*H134</f>
        <v>0</v>
      </c>
      <c r="Q134" s="183">
        <v>2.0000000000000002E-5</v>
      </c>
      <c r="R134" s="183">
        <f>Q134*H134</f>
        <v>2.0800000000000003E-3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132</v>
      </c>
      <c r="AT134" s="185" t="s">
        <v>127</v>
      </c>
      <c r="AU134" s="185" t="s">
        <v>83</v>
      </c>
      <c r="AY134" s="18" t="s">
        <v>124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8" t="s">
        <v>81</v>
      </c>
      <c r="BK134" s="186">
        <f>ROUND(I134*H134,2)</f>
        <v>0</v>
      </c>
      <c r="BL134" s="18" t="s">
        <v>132</v>
      </c>
      <c r="BM134" s="185" t="s">
        <v>229</v>
      </c>
    </row>
    <row r="135" spans="1:65" s="2" customFormat="1" ht="11.25">
      <c r="A135" s="35"/>
      <c r="B135" s="36"/>
      <c r="C135" s="37"/>
      <c r="D135" s="187" t="s">
        <v>134</v>
      </c>
      <c r="E135" s="37"/>
      <c r="F135" s="188" t="s">
        <v>230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134</v>
      </c>
      <c r="AU135" s="18" t="s">
        <v>83</v>
      </c>
    </row>
    <row r="136" spans="1:65" s="2" customFormat="1" ht="19.5">
      <c r="A136" s="35"/>
      <c r="B136" s="36"/>
      <c r="C136" s="37"/>
      <c r="D136" s="192" t="s">
        <v>136</v>
      </c>
      <c r="E136" s="37"/>
      <c r="F136" s="193" t="s">
        <v>231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136</v>
      </c>
      <c r="AU136" s="18" t="s">
        <v>83</v>
      </c>
    </row>
    <row r="137" spans="1:65" s="2" customFormat="1" ht="16.5" customHeight="1">
      <c r="A137" s="35"/>
      <c r="B137" s="36"/>
      <c r="C137" s="174" t="s">
        <v>232</v>
      </c>
      <c r="D137" s="174" t="s">
        <v>127</v>
      </c>
      <c r="E137" s="175" t="s">
        <v>233</v>
      </c>
      <c r="F137" s="176" t="s">
        <v>234</v>
      </c>
      <c r="G137" s="177" t="s">
        <v>130</v>
      </c>
      <c r="H137" s="178">
        <v>83.2</v>
      </c>
      <c r="I137" s="179"/>
      <c r="J137" s="180">
        <f>ROUND(I137*H137,2)</f>
        <v>0</v>
      </c>
      <c r="K137" s="176" t="s">
        <v>131</v>
      </c>
      <c r="L137" s="40"/>
      <c r="M137" s="181" t="s">
        <v>19</v>
      </c>
      <c r="N137" s="182" t="s">
        <v>44</v>
      </c>
      <c r="O137" s="65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132</v>
      </c>
      <c r="AT137" s="185" t="s">
        <v>127</v>
      </c>
      <c r="AU137" s="185" t="s">
        <v>83</v>
      </c>
      <c r="AY137" s="18" t="s">
        <v>124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81</v>
      </c>
      <c r="BK137" s="186">
        <f>ROUND(I137*H137,2)</f>
        <v>0</v>
      </c>
      <c r="BL137" s="18" t="s">
        <v>132</v>
      </c>
      <c r="BM137" s="185" t="s">
        <v>235</v>
      </c>
    </row>
    <row r="138" spans="1:65" s="2" customFormat="1" ht="11.25">
      <c r="A138" s="35"/>
      <c r="B138" s="36"/>
      <c r="C138" s="37"/>
      <c r="D138" s="187" t="s">
        <v>134</v>
      </c>
      <c r="E138" s="37"/>
      <c r="F138" s="188" t="s">
        <v>236</v>
      </c>
      <c r="G138" s="37"/>
      <c r="H138" s="37"/>
      <c r="I138" s="189"/>
      <c r="J138" s="37"/>
      <c r="K138" s="37"/>
      <c r="L138" s="40"/>
      <c r="M138" s="190"/>
      <c r="N138" s="191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134</v>
      </c>
      <c r="AU138" s="18" t="s">
        <v>83</v>
      </c>
    </row>
    <row r="139" spans="1:65" s="2" customFormat="1" ht="19.5">
      <c r="A139" s="35"/>
      <c r="B139" s="36"/>
      <c r="C139" s="37"/>
      <c r="D139" s="192" t="s">
        <v>136</v>
      </c>
      <c r="E139" s="37"/>
      <c r="F139" s="193" t="s">
        <v>237</v>
      </c>
      <c r="G139" s="37"/>
      <c r="H139" s="37"/>
      <c r="I139" s="189"/>
      <c r="J139" s="37"/>
      <c r="K139" s="37"/>
      <c r="L139" s="40"/>
      <c r="M139" s="190"/>
      <c r="N139" s="191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136</v>
      </c>
      <c r="AU139" s="18" t="s">
        <v>83</v>
      </c>
    </row>
    <row r="140" spans="1:65" s="13" customFormat="1" ht="11.25">
      <c r="B140" s="194"/>
      <c r="C140" s="195"/>
      <c r="D140" s="192" t="s">
        <v>138</v>
      </c>
      <c r="E140" s="196" t="s">
        <v>19</v>
      </c>
      <c r="F140" s="197" t="s">
        <v>238</v>
      </c>
      <c r="G140" s="195"/>
      <c r="H140" s="198">
        <v>83.2</v>
      </c>
      <c r="I140" s="199"/>
      <c r="J140" s="195"/>
      <c r="K140" s="195"/>
      <c r="L140" s="200"/>
      <c r="M140" s="201"/>
      <c r="N140" s="202"/>
      <c r="O140" s="202"/>
      <c r="P140" s="202"/>
      <c r="Q140" s="202"/>
      <c r="R140" s="202"/>
      <c r="S140" s="202"/>
      <c r="T140" s="203"/>
      <c r="AT140" s="204" t="s">
        <v>138</v>
      </c>
      <c r="AU140" s="204" t="s">
        <v>83</v>
      </c>
      <c r="AV140" s="13" t="s">
        <v>83</v>
      </c>
      <c r="AW140" s="13" t="s">
        <v>35</v>
      </c>
      <c r="AX140" s="13" t="s">
        <v>81</v>
      </c>
      <c r="AY140" s="204" t="s">
        <v>124</v>
      </c>
    </row>
    <row r="141" spans="1:65" s="2" customFormat="1" ht="16.5" customHeight="1">
      <c r="A141" s="35"/>
      <c r="B141" s="36"/>
      <c r="C141" s="205" t="s">
        <v>239</v>
      </c>
      <c r="D141" s="205" t="s">
        <v>161</v>
      </c>
      <c r="E141" s="206" t="s">
        <v>240</v>
      </c>
      <c r="F141" s="207" t="s">
        <v>241</v>
      </c>
      <c r="G141" s="208" t="s">
        <v>242</v>
      </c>
      <c r="H141" s="209">
        <v>9.5679999999999996</v>
      </c>
      <c r="I141" s="210"/>
      <c r="J141" s="211">
        <f>ROUND(I141*H141,2)</f>
        <v>0</v>
      </c>
      <c r="K141" s="207" t="s">
        <v>19</v>
      </c>
      <c r="L141" s="212"/>
      <c r="M141" s="213" t="s">
        <v>19</v>
      </c>
      <c r="N141" s="214" t="s">
        <v>44</v>
      </c>
      <c r="O141" s="65"/>
      <c r="P141" s="183">
        <f>O141*H141</f>
        <v>0</v>
      </c>
      <c r="Q141" s="183">
        <v>0.5</v>
      </c>
      <c r="R141" s="183">
        <f>Q141*H141</f>
        <v>4.7839999999999998</v>
      </c>
      <c r="S141" s="183">
        <v>0</v>
      </c>
      <c r="T141" s="18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164</v>
      </c>
      <c r="AT141" s="185" t="s">
        <v>161</v>
      </c>
      <c r="AU141" s="185" t="s">
        <v>83</v>
      </c>
      <c r="AY141" s="18" t="s">
        <v>124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8" t="s">
        <v>81</v>
      </c>
      <c r="BK141" s="186">
        <f>ROUND(I141*H141,2)</f>
        <v>0</v>
      </c>
      <c r="BL141" s="18" t="s">
        <v>132</v>
      </c>
      <c r="BM141" s="185" t="s">
        <v>243</v>
      </c>
    </row>
    <row r="142" spans="1:65" s="13" customFormat="1" ht="11.25">
      <c r="B142" s="194"/>
      <c r="C142" s="195"/>
      <c r="D142" s="192" t="s">
        <v>138</v>
      </c>
      <c r="E142" s="195"/>
      <c r="F142" s="197" t="s">
        <v>244</v>
      </c>
      <c r="G142" s="195"/>
      <c r="H142" s="198">
        <v>9.5679999999999996</v>
      </c>
      <c r="I142" s="199"/>
      <c r="J142" s="195"/>
      <c r="K142" s="195"/>
      <c r="L142" s="200"/>
      <c r="M142" s="201"/>
      <c r="N142" s="202"/>
      <c r="O142" s="202"/>
      <c r="P142" s="202"/>
      <c r="Q142" s="202"/>
      <c r="R142" s="202"/>
      <c r="S142" s="202"/>
      <c r="T142" s="203"/>
      <c r="AT142" s="204" t="s">
        <v>138</v>
      </c>
      <c r="AU142" s="204" t="s">
        <v>83</v>
      </c>
      <c r="AV142" s="13" t="s">
        <v>83</v>
      </c>
      <c r="AW142" s="13" t="s">
        <v>4</v>
      </c>
      <c r="AX142" s="13" t="s">
        <v>81</v>
      </c>
      <c r="AY142" s="204" t="s">
        <v>124</v>
      </c>
    </row>
    <row r="143" spans="1:65" s="2" customFormat="1" ht="16.5" customHeight="1">
      <c r="A143" s="35"/>
      <c r="B143" s="36"/>
      <c r="C143" s="174" t="s">
        <v>7</v>
      </c>
      <c r="D143" s="174" t="s">
        <v>127</v>
      </c>
      <c r="E143" s="175" t="s">
        <v>245</v>
      </c>
      <c r="F143" s="176" t="s">
        <v>246</v>
      </c>
      <c r="G143" s="177" t="s">
        <v>151</v>
      </c>
      <c r="H143" s="178">
        <v>104</v>
      </c>
      <c r="I143" s="179"/>
      <c r="J143" s="180">
        <f>ROUND(I143*H143,2)</f>
        <v>0</v>
      </c>
      <c r="K143" s="176" t="s">
        <v>131</v>
      </c>
      <c r="L143" s="40"/>
      <c r="M143" s="181" t="s">
        <v>19</v>
      </c>
      <c r="N143" s="182" t="s">
        <v>44</v>
      </c>
      <c r="O143" s="65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132</v>
      </c>
      <c r="AT143" s="185" t="s">
        <v>127</v>
      </c>
      <c r="AU143" s="185" t="s">
        <v>83</v>
      </c>
      <c r="AY143" s="18" t="s">
        <v>124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81</v>
      </c>
      <c r="BK143" s="186">
        <f>ROUND(I143*H143,2)</f>
        <v>0</v>
      </c>
      <c r="BL143" s="18" t="s">
        <v>132</v>
      </c>
      <c r="BM143" s="185" t="s">
        <v>247</v>
      </c>
    </row>
    <row r="144" spans="1:65" s="2" customFormat="1" ht="11.25">
      <c r="A144" s="35"/>
      <c r="B144" s="36"/>
      <c r="C144" s="37"/>
      <c r="D144" s="187" t="s">
        <v>134</v>
      </c>
      <c r="E144" s="37"/>
      <c r="F144" s="188" t="s">
        <v>248</v>
      </c>
      <c r="G144" s="37"/>
      <c r="H144" s="37"/>
      <c r="I144" s="189"/>
      <c r="J144" s="37"/>
      <c r="K144" s="37"/>
      <c r="L144" s="40"/>
      <c r="M144" s="190"/>
      <c r="N144" s="191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134</v>
      </c>
      <c r="AU144" s="18" t="s">
        <v>83</v>
      </c>
    </row>
    <row r="145" spans="1:65" s="2" customFormat="1" ht="19.5">
      <c r="A145" s="35"/>
      <c r="B145" s="36"/>
      <c r="C145" s="37"/>
      <c r="D145" s="192" t="s">
        <v>136</v>
      </c>
      <c r="E145" s="37"/>
      <c r="F145" s="193" t="s">
        <v>249</v>
      </c>
      <c r="G145" s="37"/>
      <c r="H145" s="37"/>
      <c r="I145" s="189"/>
      <c r="J145" s="37"/>
      <c r="K145" s="37"/>
      <c r="L145" s="40"/>
      <c r="M145" s="190"/>
      <c r="N145" s="191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136</v>
      </c>
      <c r="AU145" s="18" t="s">
        <v>83</v>
      </c>
    </row>
    <row r="146" spans="1:65" s="2" customFormat="1" ht="16.5" customHeight="1">
      <c r="A146" s="35"/>
      <c r="B146" s="36"/>
      <c r="C146" s="174" t="s">
        <v>250</v>
      </c>
      <c r="D146" s="174" t="s">
        <v>127</v>
      </c>
      <c r="E146" s="175" t="s">
        <v>251</v>
      </c>
      <c r="F146" s="176" t="s">
        <v>252</v>
      </c>
      <c r="G146" s="177" t="s">
        <v>242</v>
      </c>
      <c r="H146" s="178">
        <v>6.24</v>
      </c>
      <c r="I146" s="179"/>
      <c r="J146" s="180">
        <f>ROUND(I146*H146,2)</f>
        <v>0</v>
      </c>
      <c r="K146" s="176" t="s">
        <v>131</v>
      </c>
      <c r="L146" s="40"/>
      <c r="M146" s="181" t="s">
        <v>19</v>
      </c>
      <c r="N146" s="182" t="s">
        <v>44</v>
      </c>
      <c r="O146" s="65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132</v>
      </c>
      <c r="AT146" s="185" t="s">
        <v>127</v>
      </c>
      <c r="AU146" s="185" t="s">
        <v>83</v>
      </c>
      <c r="AY146" s="18" t="s">
        <v>124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81</v>
      </c>
      <c r="BK146" s="186">
        <f>ROUND(I146*H146,2)</f>
        <v>0</v>
      </c>
      <c r="BL146" s="18" t="s">
        <v>132</v>
      </c>
      <c r="BM146" s="185" t="s">
        <v>253</v>
      </c>
    </row>
    <row r="147" spans="1:65" s="2" customFormat="1" ht="11.25">
      <c r="A147" s="35"/>
      <c r="B147" s="36"/>
      <c r="C147" s="37"/>
      <c r="D147" s="187" t="s">
        <v>134</v>
      </c>
      <c r="E147" s="37"/>
      <c r="F147" s="188" t="s">
        <v>254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134</v>
      </c>
      <c r="AU147" s="18" t="s">
        <v>83</v>
      </c>
    </row>
    <row r="148" spans="1:65" s="2" customFormat="1" ht="19.5">
      <c r="A148" s="35"/>
      <c r="B148" s="36"/>
      <c r="C148" s="37"/>
      <c r="D148" s="192" t="s">
        <v>136</v>
      </c>
      <c r="E148" s="37"/>
      <c r="F148" s="193" t="s">
        <v>255</v>
      </c>
      <c r="G148" s="37"/>
      <c r="H148" s="37"/>
      <c r="I148" s="189"/>
      <c r="J148" s="37"/>
      <c r="K148" s="37"/>
      <c r="L148" s="40"/>
      <c r="M148" s="190"/>
      <c r="N148" s="191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136</v>
      </c>
      <c r="AU148" s="18" t="s">
        <v>83</v>
      </c>
    </row>
    <row r="149" spans="1:65" s="13" customFormat="1" ht="11.25">
      <c r="B149" s="194"/>
      <c r="C149" s="195"/>
      <c r="D149" s="192" t="s">
        <v>138</v>
      </c>
      <c r="E149" s="196" t="s">
        <v>19</v>
      </c>
      <c r="F149" s="197" t="s">
        <v>256</v>
      </c>
      <c r="G149" s="195"/>
      <c r="H149" s="198">
        <v>6.24</v>
      </c>
      <c r="I149" s="199"/>
      <c r="J149" s="195"/>
      <c r="K149" s="195"/>
      <c r="L149" s="200"/>
      <c r="M149" s="201"/>
      <c r="N149" s="202"/>
      <c r="O149" s="202"/>
      <c r="P149" s="202"/>
      <c r="Q149" s="202"/>
      <c r="R149" s="202"/>
      <c r="S149" s="202"/>
      <c r="T149" s="203"/>
      <c r="AT149" s="204" t="s">
        <v>138</v>
      </c>
      <c r="AU149" s="204" t="s">
        <v>83</v>
      </c>
      <c r="AV149" s="13" t="s">
        <v>83</v>
      </c>
      <c r="AW149" s="13" t="s">
        <v>35</v>
      </c>
      <c r="AX149" s="13" t="s">
        <v>81</v>
      </c>
      <c r="AY149" s="204" t="s">
        <v>124</v>
      </c>
    </row>
    <row r="150" spans="1:65" s="2" customFormat="1" ht="16.5" customHeight="1">
      <c r="A150" s="35"/>
      <c r="B150" s="36"/>
      <c r="C150" s="174" t="s">
        <v>257</v>
      </c>
      <c r="D150" s="174" t="s">
        <v>127</v>
      </c>
      <c r="E150" s="175" t="s">
        <v>258</v>
      </c>
      <c r="F150" s="176" t="s">
        <v>259</v>
      </c>
      <c r="G150" s="177" t="s">
        <v>242</v>
      </c>
      <c r="H150" s="178">
        <v>6.24</v>
      </c>
      <c r="I150" s="179"/>
      <c r="J150" s="180">
        <f>ROUND(I150*H150,2)</f>
        <v>0</v>
      </c>
      <c r="K150" s="176" t="s">
        <v>131</v>
      </c>
      <c r="L150" s="40"/>
      <c r="M150" s="181" t="s">
        <v>19</v>
      </c>
      <c r="N150" s="182" t="s">
        <v>44</v>
      </c>
      <c r="O150" s="65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132</v>
      </c>
      <c r="AT150" s="185" t="s">
        <v>127</v>
      </c>
      <c r="AU150" s="185" t="s">
        <v>83</v>
      </c>
      <c r="AY150" s="18" t="s">
        <v>124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8" t="s">
        <v>81</v>
      </c>
      <c r="BK150" s="186">
        <f>ROUND(I150*H150,2)</f>
        <v>0</v>
      </c>
      <c r="BL150" s="18" t="s">
        <v>132</v>
      </c>
      <c r="BM150" s="185" t="s">
        <v>260</v>
      </c>
    </row>
    <row r="151" spans="1:65" s="2" customFormat="1" ht="11.25">
      <c r="A151" s="35"/>
      <c r="B151" s="36"/>
      <c r="C151" s="37"/>
      <c r="D151" s="187" t="s">
        <v>134</v>
      </c>
      <c r="E151" s="37"/>
      <c r="F151" s="188" t="s">
        <v>261</v>
      </c>
      <c r="G151" s="37"/>
      <c r="H151" s="37"/>
      <c r="I151" s="189"/>
      <c r="J151" s="37"/>
      <c r="K151" s="37"/>
      <c r="L151" s="40"/>
      <c r="M151" s="190"/>
      <c r="N151" s="191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134</v>
      </c>
      <c r="AU151" s="18" t="s">
        <v>83</v>
      </c>
    </row>
    <row r="152" spans="1:65" s="2" customFormat="1" ht="16.5" customHeight="1">
      <c r="A152" s="35"/>
      <c r="B152" s="36"/>
      <c r="C152" s="174" t="s">
        <v>262</v>
      </c>
      <c r="D152" s="174" t="s">
        <v>127</v>
      </c>
      <c r="E152" s="175" t="s">
        <v>263</v>
      </c>
      <c r="F152" s="176" t="s">
        <v>264</v>
      </c>
      <c r="G152" s="177" t="s">
        <v>242</v>
      </c>
      <c r="H152" s="178">
        <v>31.2</v>
      </c>
      <c r="I152" s="179"/>
      <c r="J152" s="180">
        <f>ROUND(I152*H152,2)</f>
        <v>0</v>
      </c>
      <c r="K152" s="176" t="s">
        <v>131</v>
      </c>
      <c r="L152" s="40"/>
      <c r="M152" s="181" t="s">
        <v>19</v>
      </c>
      <c r="N152" s="182" t="s">
        <v>44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132</v>
      </c>
      <c r="AT152" s="185" t="s">
        <v>127</v>
      </c>
      <c r="AU152" s="185" t="s">
        <v>83</v>
      </c>
      <c r="AY152" s="18" t="s">
        <v>124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81</v>
      </c>
      <c r="BK152" s="186">
        <f>ROUND(I152*H152,2)</f>
        <v>0</v>
      </c>
      <c r="BL152" s="18" t="s">
        <v>132</v>
      </c>
      <c r="BM152" s="185" t="s">
        <v>265</v>
      </c>
    </row>
    <row r="153" spans="1:65" s="2" customFormat="1" ht="11.25">
      <c r="A153" s="35"/>
      <c r="B153" s="36"/>
      <c r="C153" s="37"/>
      <c r="D153" s="187" t="s">
        <v>134</v>
      </c>
      <c r="E153" s="37"/>
      <c r="F153" s="188" t="s">
        <v>266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134</v>
      </c>
      <c r="AU153" s="18" t="s">
        <v>83</v>
      </c>
    </row>
    <row r="154" spans="1:65" s="2" customFormat="1" ht="19.5">
      <c r="A154" s="35"/>
      <c r="B154" s="36"/>
      <c r="C154" s="37"/>
      <c r="D154" s="192" t="s">
        <v>136</v>
      </c>
      <c r="E154" s="37"/>
      <c r="F154" s="193" t="s">
        <v>267</v>
      </c>
      <c r="G154" s="37"/>
      <c r="H154" s="37"/>
      <c r="I154" s="189"/>
      <c r="J154" s="37"/>
      <c r="K154" s="37"/>
      <c r="L154" s="40"/>
      <c r="M154" s="190"/>
      <c r="N154" s="191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136</v>
      </c>
      <c r="AU154" s="18" t="s">
        <v>83</v>
      </c>
    </row>
    <row r="155" spans="1:65" s="13" customFormat="1" ht="11.25">
      <c r="B155" s="194"/>
      <c r="C155" s="195"/>
      <c r="D155" s="192" t="s">
        <v>138</v>
      </c>
      <c r="E155" s="196" t="s">
        <v>19</v>
      </c>
      <c r="F155" s="197" t="s">
        <v>268</v>
      </c>
      <c r="G155" s="195"/>
      <c r="H155" s="198">
        <v>31.2</v>
      </c>
      <c r="I155" s="199"/>
      <c r="J155" s="195"/>
      <c r="K155" s="195"/>
      <c r="L155" s="200"/>
      <c r="M155" s="201"/>
      <c r="N155" s="202"/>
      <c r="O155" s="202"/>
      <c r="P155" s="202"/>
      <c r="Q155" s="202"/>
      <c r="R155" s="202"/>
      <c r="S155" s="202"/>
      <c r="T155" s="203"/>
      <c r="AT155" s="204" t="s">
        <v>138</v>
      </c>
      <c r="AU155" s="204" t="s">
        <v>83</v>
      </c>
      <c r="AV155" s="13" t="s">
        <v>83</v>
      </c>
      <c r="AW155" s="13" t="s">
        <v>35</v>
      </c>
      <c r="AX155" s="13" t="s">
        <v>81</v>
      </c>
      <c r="AY155" s="204" t="s">
        <v>124</v>
      </c>
    </row>
    <row r="156" spans="1:65" s="12" customFormat="1" ht="22.9" customHeight="1">
      <c r="B156" s="158"/>
      <c r="C156" s="159"/>
      <c r="D156" s="160" t="s">
        <v>72</v>
      </c>
      <c r="E156" s="172" t="s">
        <v>269</v>
      </c>
      <c r="F156" s="172" t="s">
        <v>270</v>
      </c>
      <c r="G156" s="159"/>
      <c r="H156" s="159"/>
      <c r="I156" s="162"/>
      <c r="J156" s="173">
        <f>BK156</f>
        <v>0</v>
      </c>
      <c r="K156" s="159"/>
      <c r="L156" s="164"/>
      <c r="M156" s="165"/>
      <c r="N156" s="166"/>
      <c r="O156" s="166"/>
      <c r="P156" s="167">
        <f>SUM(P157:P202)</f>
        <v>0</v>
      </c>
      <c r="Q156" s="166"/>
      <c r="R156" s="167">
        <f>SUM(R157:R202)</f>
        <v>20.130899999999997</v>
      </c>
      <c r="S156" s="166"/>
      <c r="T156" s="168">
        <f>SUM(T157:T202)</f>
        <v>0</v>
      </c>
      <c r="AR156" s="169" t="s">
        <v>81</v>
      </c>
      <c r="AT156" s="170" t="s">
        <v>72</v>
      </c>
      <c r="AU156" s="170" t="s">
        <v>81</v>
      </c>
      <c r="AY156" s="169" t="s">
        <v>124</v>
      </c>
      <c r="BK156" s="171">
        <f>SUM(BK157:BK202)</f>
        <v>0</v>
      </c>
    </row>
    <row r="157" spans="1:65" s="2" customFormat="1" ht="21.75" customHeight="1">
      <c r="A157" s="35"/>
      <c r="B157" s="36"/>
      <c r="C157" s="174" t="s">
        <v>271</v>
      </c>
      <c r="D157" s="174" t="s">
        <v>127</v>
      </c>
      <c r="E157" s="175" t="s">
        <v>272</v>
      </c>
      <c r="F157" s="176" t="s">
        <v>273</v>
      </c>
      <c r="G157" s="177" t="s">
        <v>151</v>
      </c>
      <c r="H157" s="178">
        <v>520</v>
      </c>
      <c r="I157" s="179"/>
      <c r="J157" s="180">
        <f>ROUND(I157*H157,2)</f>
        <v>0</v>
      </c>
      <c r="K157" s="176" t="s">
        <v>131</v>
      </c>
      <c r="L157" s="40"/>
      <c r="M157" s="181" t="s">
        <v>19</v>
      </c>
      <c r="N157" s="182" t="s">
        <v>44</v>
      </c>
      <c r="O157" s="65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5" t="s">
        <v>132</v>
      </c>
      <c r="AT157" s="185" t="s">
        <v>127</v>
      </c>
      <c r="AU157" s="185" t="s">
        <v>83</v>
      </c>
      <c r="AY157" s="18" t="s">
        <v>124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8" t="s">
        <v>81</v>
      </c>
      <c r="BK157" s="186">
        <f>ROUND(I157*H157,2)</f>
        <v>0</v>
      </c>
      <c r="BL157" s="18" t="s">
        <v>132</v>
      </c>
      <c r="BM157" s="185" t="s">
        <v>274</v>
      </c>
    </row>
    <row r="158" spans="1:65" s="2" customFormat="1" ht="11.25">
      <c r="A158" s="35"/>
      <c r="B158" s="36"/>
      <c r="C158" s="37"/>
      <c r="D158" s="187" t="s">
        <v>134</v>
      </c>
      <c r="E158" s="37"/>
      <c r="F158" s="188" t="s">
        <v>275</v>
      </c>
      <c r="G158" s="37"/>
      <c r="H158" s="37"/>
      <c r="I158" s="189"/>
      <c r="J158" s="37"/>
      <c r="K158" s="37"/>
      <c r="L158" s="40"/>
      <c r="M158" s="190"/>
      <c r="N158" s="191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134</v>
      </c>
      <c r="AU158" s="18" t="s">
        <v>83</v>
      </c>
    </row>
    <row r="159" spans="1:65" s="13" customFormat="1" ht="11.25">
      <c r="B159" s="194"/>
      <c r="C159" s="195"/>
      <c r="D159" s="192" t="s">
        <v>138</v>
      </c>
      <c r="E159" s="196" t="s">
        <v>19</v>
      </c>
      <c r="F159" s="197" t="s">
        <v>276</v>
      </c>
      <c r="G159" s="195"/>
      <c r="H159" s="198">
        <v>265</v>
      </c>
      <c r="I159" s="199"/>
      <c r="J159" s="195"/>
      <c r="K159" s="195"/>
      <c r="L159" s="200"/>
      <c r="M159" s="201"/>
      <c r="N159" s="202"/>
      <c r="O159" s="202"/>
      <c r="P159" s="202"/>
      <c r="Q159" s="202"/>
      <c r="R159" s="202"/>
      <c r="S159" s="202"/>
      <c r="T159" s="203"/>
      <c r="AT159" s="204" t="s">
        <v>138</v>
      </c>
      <c r="AU159" s="204" t="s">
        <v>83</v>
      </c>
      <c r="AV159" s="13" t="s">
        <v>83</v>
      </c>
      <c r="AW159" s="13" t="s">
        <v>35</v>
      </c>
      <c r="AX159" s="13" t="s">
        <v>73</v>
      </c>
      <c r="AY159" s="204" t="s">
        <v>124</v>
      </c>
    </row>
    <row r="160" spans="1:65" s="13" customFormat="1" ht="11.25">
      <c r="B160" s="194"/>
      <c r="C160" s="195"/>
      <c r="D160" s="192" t="s">
        <v>138</v>
      </c>
      <c r="E160" s="196" t="s">
        <v>19</v>
      </c>
      <c r="F160" s="197" t="s">
        <v>277</v>
      </c>
      <c r="G160" s="195"/>
      <c r="H160" s="198">
        <v>255</v>
      </c>
      <c r="I160" s="199"/>
      <c r="J160" s="195"/>
      <c r="K160" s="195"/>
      <c r="L160" s="200"/>
      <c r="M160" s="201"/>
      <c r="N160" s="202"/>
      <c r="O160" s="202"/>
      <c r="P160" s="202"/>
      <c r="Q160" s="202"/>
      <c r="R160" s="202"/>
      <c r="S160" s="202"/>
      <c r="T160" s="203"/>
      <c r="AT160" s="204" t="s">
        <v>138</v>
      </c>
      <c r="AU160" s="204" t="s">
        <v>83</v>
      </c>
      <c r="AV160" s="13" t="s">
        <v>83</v>
      </c>
      <c r="AW160" s="13" t="s">
        <v>35</v>
      </c>
      <c r="AX160" s="13" t="s">
        <v>73</v>
      </c>
      <c r="AY160" s="204" t="s">
        <v>124</v>
      </c>
    </row>
    <row r="161" spans="1:65" s="14" customFormat="1" ht="11.25">
      <c r="B161" s="215"/>
      <c r="C161" s="216"/>
      <c r="D161" s="192" t="s">
        <v>138</v>
      </c>
      <c r="E161" s="217" t="s">
        <v>19</v>
      </c>
      <c r="F161" s="218" t="s">
        <v>278</v>
      </c>
      <c r="G161" s="216"/>
      <c r="H161" s="219">
        <v>520</v>
      </c>
      <c r="I161" s="220"/>
      <c r="J161" s="216"/>
      <c r="K161" s="216"/>
      <c r="L161" s="221"/>
      <c r="M161" s="222"/>
      <c r="N161" s="223"/>
      <c r="O161" s="223"/>
      <c r="P161" s="223"/>
      <c r="Q161" s="223"/>
      <c r="R161" s="223"/>
      <c r="S161" s="223"/>
      <c r="T161" s="224"/>
      <c r="AT161" s="225" t="s">
        <v>138</v>
      </c>
      <c r="AU161" s="225" t="s">
        <v>83</v>
      </c>
      <c r="AV161" s="14" t="s">
        <v>132</v>
      </c>
      <c r="AW161" s="14" t="s">
        <v>35</v>
      </c>
      <c r="AX161" s="14" t="s">
        <v>81</v>
      </c>
      <c r="AY161" s="225" t="s">
        <v>124</v>
      </c>
    </row>
    <row r="162" spans="1:65" s="2" customFormat="1" ht="21.75" customHeight="1">
      <c r="A162" s="35"/>
      <c r="B162" s="36"/>
      <c r="C162" s="174" t="s">
        <v>279</v>
      </c>
      <c r="D162" s="174" t="s">
        <v>127</v>
      </c>
      <c r="E162" s="175" t="s">
        <v>280</v>
      </c>
      <c r="F162" s="176" t="s">
        <v>281</v>
      </c>
      <c r="G162" s="177" t="s">
        <v>151</v>
      </c>
      <c r="H162" s="178">
        <v>520</v>
      </c>
      <c r="I162" s="179"/>
      <c r="J162" s="180">
        <f>ROUND(I162*H162,2)</f>
        <v>0</v>
      </c>
      <c r="K162" s="176" t="s">
        <v>131</v>
      </c>
      <c r="L162" s="40"/>
      <c r="M162" s="181" t="s">
        <v>19</v>
      </c>
      <c r="N162" s="182" t="s">
        <v>44</v>
      </c>
      <c r="O162" s="65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5" t="s">
        <v>132</v>
      </c>
      <c r="AT162" s="185" t="s">
        <v>127</v>
      </c>
      <c r="AU162" s="185" t="s">
        <v>83</v>
      </c>
      <c r="AY162" s="18" t="s">
        <v>124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8" t="s">
        <v>81</v>
      </c>
      <c r="BK162" s="186">
        <f>ROUND(I162*H162,2)</f>
        <v>0</v>
      </c>
      <c r="BL162" s="18" t="s">
        <v>132</v>
      </c>
      <c r="BM162" s="185" t="s">
        <v>282</v>
      </c>
    </row>
    <row r="163" spans="1:65" s="2" customFormat="1" ht="11.25">
      <c r="A163" s="35"/>
      <c r="B163" s="36"/>
      <c r="C163" s="37"/>
      <c r="D163" s="187" t="s">
        <v>134</v>
      </c>
      <c r="E163" s="37"/>
      <c r="F163" s="188" t="s">
        <v>283</v>
      </c>
      <c r="G163" s="37"/>
      <c r="H163" s="37"/>
      <c r="I163" s="189"/>
      <c r="J163" s="37"/>
      <c r="K163" s="37"/>
      <c r="L163" s="40"/>
      <c r="M163" s="190"/>
      <c r="N163" s="191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134</v>
      </c>
      <c r="AU163" s="18" t="s">
        <v>83</v>
      </c>
    </row>
    <row r="164" spans="1:65" s="2" customFormat="1" ht="16.5" customHeight="1">
      <c r="A164" s="35"/>
      <c r="B164" s="36"/>
      <c r="C164" s="205" t="s">
        <v>284</v>
      </c>
      <c r="D164" s="205" t="s">
        <v>161</v>
      </c>
      <c r="E164" s="206" t="s">
        <v>285</v>
      </c>
      <c r="F164" s="207" t="s">
        <v>286</v>
      </c>
      <c r="G164" s="208" t="s">
        <v>151</v>
      </c>
      <c r="H164" s="209">
        <v>85</v>
      </c>
      <c r="I164" s="210"/>
      <c r="J164" s="211">
        <f t="shared" ref="J164:J171" si="0">ROUND(I164*H164,2)</f>
        <v>0</v>
      </c>
      <c r="K164" s="207" t="s">
        <v>19</v>
      </c>
      <c r="L164" s="212"/>
      <c r="M164" s="213" t="s">
        <v>19</v>
      </c>
      <c r="N164" s="214" t="s">
        <v>44</v>
      </c>
      <c r="O164" s="65"/>
      <c r="P164" s="183">
        <f t="shared" ref="P164:P171" si="1">O164*H164</f>
        <v>0</v>
      </c>
      <c r="Q164" s="183">
        <v>0.01</v>
      </c>
      <c r="R164" s="183">
        <f t="shared" ref="R164:R171" si="2">Q164*H164</f>
        <v>0.85</v>
      </c>
      <c r="S164" s="183">
        <v>0</v>
      </c>
      <c r="T164" s="184">
        <f t="shared" ref="T164:T171" si="3"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164</v>
      </c>
      <c r="AT164" s="185" t="s">
        <v>161</v>
      </c>
      <c r="AU164" s="185" t="s">
        <v>83</v>
      </c>
      <c r="AY164" s="18" t="s">
        <v>124</v>
      </c>
      <c r="BE164" s="186">
        <f t="shared" ref="BE164:BE171" si="4">IF(N164="základní",J164,0)</f>
        <v>0</v>
      </c>
      <c r="BF164" s="186">
        <f t="shared" ref="BF164:BF171" si="5">IF(N164="snížená",J164,0)</f>
        <v>0</v>
      </c>
      <c r="BG164" s="186">
        <f t="shared" ref="BG164:BG171" si="6">IF(N164="zákl. přenesená",J164,0)</f>
        <v>0</v>
      </c>
      <c r="BH164" s="186">
        <f t="shared" ref="BH164:BH171" si="7">IF(N164="sníž. přenesená",J164,0)</f>
        <v>0</v>
      </c>
      <c r="BI164" s="186">
        <f t="shared" ref="BI164:BI171" si="8">IF(N164="nulová",J164,0)</f>
        <v>0</v>
      </c>
      <c r="BJ164" s="18" t="s">
        <v>81</v>
      </c>
      <c r="BK164" s="186">
        <f t="shared" ref="BK164:BK171" si="9">ROUND(I164*H164,2)</f>
        <v>0</v>
      </c>
      <c r="BL164" s="18" t="s">
        <v>132</v>
      </c>
      <c r="BM164" s="185" t="s">
        <v>287</v>
      </c>
    </row>
    <row r="165" spans="1:65" s="2" customFormat="1" ht="16.5" customHeight="1">
      <c r="A165" s="35"/>
      <c r="B165" s="36"/>
      <c r="C165" s="205" t="s">
        <v>288</v>
      </c>
      <c r="D165" s="205" t="s">
        <v>161</v>
      </c>
      <c r="E165" s="206" t="s">
        <v>289</v>
      </c>
      <c r="F165" s="207" t="s">
        <v>290</v>
      </c>
      <c r="G165" s="208" t="s">
        <v>151</v>
      </c>
      <c r="H165" s="209">
        <v>90</v>
      </c>
      <c r="I165" s="210"/>
      <c r="J165" s="211">
        <f t="shared" si="0"/>
        <v>0</v>
      </c>
      <c r="K165" s="207" t="s">
        <v>19</v>
      </c>
      <c r="L165" s="212"/>
      <c r="M165" s="213" t="s">
        <v>19</v>
      </c>
      <c r="N165" s="214" t="s">
        <v>44</v>
      </c>
      <c r="O165" s="65"/>
      <c r="P165" s="183">
        <f t="shared" si="1"/>
        <v>0</v>
      </c>
      <c r="Q165" s="183">
        <v>0.01</v>
      </c>
      <c r="R165" s="183">
        <f t="shared" si="2"/>
        <v>0.9</v>
      </c>
      <c r="S165" s="183">
        <v>0</v>
      </c>
      <c r="T165" s="184">
        <f t="shared" si="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5" t="s">
        <v>164</v>
      </c>
      <c r="AT165" s="185" t="s">
        <v>161</v>
      </c>
      <c r="AU165" s="185" t="s">
        <v>83</v>
      </c>
      <c r="AY165" s="18" t="s">
        <v>124</v>
      </c>
      <c r="BE165" s="186">
        <f t="shared" si="4"/>
        <v>0</v>
      </c>
      <c r="BF165" s="186">
        <f t="shared" si="5"/>
        <v>0</v>
      </c>
      <c r="BG165" s="186">
        <f t="shared" si="6"/>
        <v>0</v>
      </c>
      <c r="BH165" s="186">
        <f t="shared" si="7"/>
        <v>0</v>
      </c>
      <c r="BI165" s="186">
        <f t="shared" si="8"/>
        <v>0</v>
      </c>
      <c r="BJ165" s="18" t="s">
        <v>81</v>
      </c>
      <c r="BK165" s="186">
        <f t="shared" si="9"/>
        <v>0</v>
      </c>
      <c r="BL165" s="18" t="s">
        <v>132</v>
      </c>
      <c r="BM165" s="185" t="s">
        <v>291</v>
      </c>
    </row>
    <row r="166" spans="1:65" s="2" customFormat="1" ht="16.5" customHeight="1">
      <c r="A166" s="35"/>
      <c r="B166" s="36"/>
      <c r="C166" s="205" t="s">
        <v>292</v>
      </c>
      <c r="D166" s="205" t="s">
        <v>161</v>
      </c>
      <c r="E166" s="206" t="s">
        <v>293</v>
      </c>
      <c r="F166" s="207" t="s">
        <v>294</v>
      </c>
      <c r="G166" s="208" t="s">
        <v>151</v>
      </c>
      <c r="H166" s="209">
        <v>90</v>
      </c>
      <c r="I166" s="210"/>
      <c r="J166" s="211">
        <f t="shared" si="0"/>
        <v>0</v>
      </c>
      <c r="K166" s="207" t="s">
        <v>19</v>
      </c>
      <c r="L166" s="212"/>
      <c r="M166" s="213" t="s">
        <v>19</v>
      </c>
      <c r="N166" s="214" t="s">
        <v>44</v>
      </c>
      <c r="O166" s="65"/>
      <c r="P166" s="183">
        <f t="shared" si="1"/>
        <v>0</v>
      </c>
      <c r="Q166" s="183">
        <v>0.01</v>
      </c>
      <c r="R166" s="183">
        <f t="shared" si="2"/>
        <v>0.9</v>
      </c>
      <c r="S166" s="183">
        <v>0</v>
      </c>
      <c r="T166" s="184">
        <f t="shared" si="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164</v>
      </c>
      <c r="AT166" s="185" t="s">
        <v>161</v>
      </c>
      <c r="AU166" s="185" t="s">
        <v>83</v>
      </c>
      <c r="AY166" s="18" t="s">
        <v>124</v>
      </c>
      <c r="BE166" s="186">
        <f t="shared" si="4"/>
        <v>0</v>
      </c>
      <c r="BF166" s="186">
        <f t="shared" si="5"/>
        <v>0</v>
      </c>
      <c r="BG166" s="186">
        <f t="shared" si="6"/>
        <v>0</v>
      </c>
      <c r="BH166" s="186">
        <f t="shared" si="7"/>
        <v>0</v>
      </c>
      <c r="BI166" s="186">
        <f t="shared" si="8"/>
        <v>0</v>
      </c>
      <c r="BJ166" s="18" t="s">
        <v>81</v>
      </c>
      <c r="BK166" s="186">
        <f t="shared" si="9"/>
        <v>0</v>
      </c>
      <c r="BL166" s="18" t="s">
        <v>132</v>
      </c>
      <c r="BM166" s="185" t="s">
        <v>295</v>
      </c>
    </row>
    <row r="167" spans="1:65" s="2" customFormat="1" ht="16.5" customHeight="1">
      <c r="A167" s="35"/>
      <c r="B167" s="36"/>
      <c r="C167" s="205" t="s">
        <v>296</v>
      </c>
      <c r="D167" s="205" t="s">
        <v>161</v>
      </c>
      <c r="E167" s="206" t="s">
        <v>297</v>
      </c>
      <c r="F167" s="207" t="s">
        <v>298</v>
      </c>
      <c r="G167" s="208" t="s">
        <v>151</v>
      </c>
      <c r="H167" s="209">
        <v>85</v>
      </c>
      <c r="I167" s="210"/>
      <c r="J167" s="211">
        <f t="shared" si="0"/>
        <v>0</v>
      </c>
      <c r="K167" s="207" t="s">
        <v>19</v>
      </c>
      <c r="L167" s="212"/>
      <c r="M167" s="213" t="s">
        <v>19</v>
      </c>
      <c r="N167" s="214" t="s">
        <v>44</v>
      </c>
      <c r="O167" s="65"/>
      <c r="P167" s="183">
        <f t="shared" si="1"/>
        <v>0</v>
      </c>
      <c r="Q167" s="183">
        <v>0.01</v>
      </c>
      <c r="R167" s="183">
        <f t="shared" si="2"/>
        <v>0.85</v>
      </c>
      <c r="S167" s="183">
        <v>0</v>
      </c>
      <c r="T167" s="184">
        <f t="shared" si="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5" t="s">
        <v>164</v>
      </c>
      <c r="AT167" s="185" t="s">
        <v>161</v>
      </c>
      <c r="AU167" s="185" t="s">
        <v>83</v>
      </c>
      <c r="AY167" s="18" t="s">
        <v>124</v>
      </c>
      <c r="BE167" s="186">
        <f t="shared" si="4"/>
        <v>0</v>
      </c>
      <c r="BF167" s="186">
        <f t="shared" si="5"/>
        <v>0</v>
      </c>
      <c r="BG167" s="186">
        <f t="shared" si="6"/>
        <v>0</v>
      </c>
      <c r="BH167" s="186">
        <f t="shared" si="7"/>
        <v>0</v>
      </c>
      <c r="BI167" s="186">
        <f t="shared" si="8"/>
        <v>0</v>
      </c>
      <c r="BJ167" s="18" t="s">
        <v>81</v>
      </c>
      <c r="BK167" s="186">
        <f t="shared" si="9"/>
        <v>0</v>
      </c>
      <c r="BL167" s="18" t="s">
        <v>132</v>
      </c>
      <c r="BM167" s="185" t="s">
        <v>299</v>
      </c>
    </row>
    <row r="168" spans="1:65" s="2" customFormat="1" ht="16.5" customHeight="1">
      <c r="A168" s="35"/>
      <c r="B168" s="36"/>
      <c r="C168" s="205" t="s">
        <v>300</v>
      </c>
      <c r="D168" s="205" t="s">
        <v>161</v>
      </c>
      <c r="E168" s="206" t="s">
        <v>301</v>
      </c>
      <c r="F168" s="207" t="s">
        <v>302</v>
      </c>
      <c r="G168" s="208" t="s">
        <v>151</v>
      </c>
      <c r="H168" s="209">
        <v>85</v>
      </c>
      <c r="I168" s="210"/>
      <c r="J168" s="211">
        <f t="shared" si="0"/>
        <v>0</v>
      </c>
      <c r="K168" s="207" t="s">
        <v>19</v>
      </c>
      <c r="L168" s="212"/>
      <c r="M168" s="213" t="s">
        <v>19</v>
      </c>
      <c r="N168" s="214" t="s">
        <v>44</v>
      </c>
      <c r="O168" s="65"/>
      <c r="P168" s="183">
        <f t="shared" si="1"/>
        <v>0</v>
      </c>
      <c r="Q168" s="183">
        <v>0.01</v>
      </c>
      <c r="R168" s="183">
        <f t="shared" si="2"/>
        <v>0.85</v>
      </c>
      <c r="S168" s="183">
        <v>0</v>
      </c>
      <c r="T168" s="184">
        <f t="shared" si="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164</v>
      </c>
      <c r="AT168" s="185" t="s">
        <v>161</v>
      </c>
      <c r="AU168" s="185" t="s">
        <v>83</v>
      </c>
      <c r="AY168" s="18" t="s">
        <v>124</v>
      </c>
      <c r="BE168" s="186">
        <f t="shared" si="4"/>
        <v>0</v>
      </c>
      <c r="BF168" s="186">
        <f t="shared" si="5"/>
        <v>0</v>
      </c>
      <c r="BG168" s="186">
        <f t="shared" si="6"/>
        <v>0</v>
      </c>
      <c r="BH168" s="186">
        <f t="shared" si="7"/>
        <v>0</v>
      </c>
      <c r="BI168" s="186">
        <f t="shared" si="8"/>
        <v>0</v>
      </c>
      <c r="BJ168" s="18" t="s">
        <v>81</v>
      </c>
      <c r="BK168" s="186">
        <f t="shared" si="9"/>
        <v>0</v>
      </c>
      <c r="BL168" s="18" t="s">
        <v>132</v>
      </c>
      <c r="BM168" s="185" t="s">
        <v>303</v>
      </c>
    </row>
    <row r="169" spans="1:65" s="2" customFormat="1" ht="16.5" customHeight="1">
      <c r="A169" s="35"/>
      <c r="B169" s="36"/>
      <c r="C169" s="205" t="s">
        <v>304</v>
      </c>
      <c r="D169" s="205" t="s">
        <v>161</v>
      </c>
      <c r="E169" s="206" t="s">
        <v>305</v>
      </c>
      <c r="F169" s="207" t="s">
        <v>306</v>
      </c>
      <c r="G169" s="208" t="s">
        <v>151</v>
      </c>
      <c r="H169" s="209">
        <v>85</v>
      </c>
      <c r="I169" s="210"/>
      <c r="J169" s="211">
        <f t="shared" si="0"/>
        <v>0</v>
      </c>
      <c r="K169" s="207" t="s">
        <v>19</v>
      </c>
      <c r="L169" s="212"/>
      <c r="M169" s="213" t="s">
        <v>19</v>
      </c>
      <c r="N169" s="214" t="s">
        <v>44</v>
      </c>
      <c r="O169" s="65"/>
      <c r="P169" s="183">
        <f t="shared" si="1"/>
        <v>0</v>
      </c>
      <c r="Q169" s="183">
        <v>0.01</v>
      </c>
      <c r="R169" s="183">
        <f t="shared" si="2"/>
        <v>0.85</v>
      </c>
      <c r="S169" s="183">
        <v>0</v>
      </c>
      <c r="T169" s="184">
        <f t="shared" si="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164</v>
      </c>
      <c r="AT169" s="185" t="s">
        <v>161</v>
      </c>
      <c r="AU169" s="185" t="s">
        <v>83</v>
      </c>
      <c r="AY169" s="18" t="s">
        <v>124</v>
      </c>
      <c r="BE169" s="186">
        <f t="shared" si="4"/>
        <v>0</v>
      </c>
      <c r="BF169" s="186">
        <f t="shared" si="5"/>
        <v>0</v>
      </c>
      <c r="BG169" s="186">
        <f t="shared" si="6"/>
        <v>0</v>
      </c>
      <c r="BH169" s="186">
        <f t="shared" si="7"/>
        <v>0</v>
      </c>
      <c r="BI169" s="186">
        <f t="shared" si="8"/>
        <v>0</v>
      </c>
      <c r="BJ169" s="18" t="s">
        <v>81</v>
      </c>
      <c r="BK169" s="186">
        <f t="shared" si="9"/>
        <v>0</v>
      </c>
      <c r="BL169" s="18" t="s">
        <v>132</v>
      </c>
      <c r="BM169" s="185" t="s">
        <v>307</v>
      </c>
    </row>
    <row r="170" spans="1:65" s="2" customFormat="1" ht="16.5" customHeight="1">
      <c r="A170" s="35"/>
      <c r="B170" s="36"/>
      <c r="C170" s="174" t="s">
        <v>308</v>
      </c>
      <c r="D170" s="174" t="s">
        <v>127</v>
      </c>
      <c r="E170" s="175" t="s">
        <v>309</v>
      </c>
      <c r="F170" s="176" t="s">
        <v>310</v>
      </c>
      <c r="G170" s="177" t="s">
        <v>151</v>
      </c>
      <c r="H170" s="178">
        <v>520</v>
      </c>
      <c r="I170" s="179"/>
      <c r="J170" s="180">
        <f t="shared" si="0"/>
        <v>0</v>
      </c>
      <c r="K170" s="176" t="s">
        <v>19</v>
      </c>
      <c r="L170" s="40"/>
      <c r="M170" s="181" t="s">
        <v>19</v>
      </c>
      <c r="N170" s="182" t="s">
        <v>44</v>
      </c>
      <c r="O170" s="65"/>
      <c r="P170" s="183">
        <f t="shared" si="1"/>
        <v>0</v>
      </c>
      <c r="Q170" s="183">
        <v>0</v>
      </c>
      <c r="R170" s="183">
        <f t="shared" si="2"/>
        <v>0</v>
      </c>
      <c r="S170" s="183">
        <v>0</v>
      </c>
      <c r="T170" s="184">
        <f t="shared" si="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132</v>
      </c>
      <c r="AT170" s="185" t="s">
        <v>127</v>
      </c>
      <c r="AU170" s="185" t="s">
        <v>83</v>
      </c>
      <c r="AY170" s="18" t="s">
        <v>124</v>
      </c>
      <c r="BE170" s="186">
        <f t="shared" si="4"/>
        <v>0</v>
      </c>
      <c r="BF170" s="186">
        <f t="shared" si="5"/>
        <v>0</v>
      </c>
      <c r="BG170" s="186">
        <f t="shared" si="6"/>
        <v>0</v>
      </c>
      <c r="BH170" s="186">
        <f t="shared" si="7"/>
        <v>0</v>
      </c>
      <c r="BI170" s="186">
        <f t="shared" si="8"/>
        <v>0</v>
      </c>
      <c r="BJ170" s="18" t="s">
        <v>81</v>
      </c>
      <c r="BK170" s="186">
        <f t="shared" si="9"/>
        <v>0</v>
      </c>
      <c r="BL170" s="18" t="s">
        <v>132</v>
      </c>
      <c r="BM170" s="185" t="s">
        <v>311</v>
      </c>
    </row>
    <row r="171" spans="1:65" s="2" customFormat="1" ht="16.5" customHeight="1">
      <c r="A171" s="35"/>
      <c r="B171" s="36"/>
      <c r="C171" s="205" t="s">
        <v>312</v>
      </c>
      <c r="D171" s="205" t="s">
        <v>161</v>
      </c>
      <c r="E171" s="206" t="s">
        <v>313</v>
      </c>
      <c r="F171" s="207" t="s">
        <v>177</v>
      </c>
      <c r="G171" s="208" t="s">
        <v>178</v>
      </c>
      <c r="H171" s="209">
        <v>10.4</v>
      </c>
      <c r="I171" s="210"/>
      <c r="J171" s="211">
        <f t="shared" si="0"/>
        <v>0</v>
      </c>
      <c r="K171" s="207" t="s">
        <v>19</v>
      </c>
      <c r="L171" s="212"/>
      <c r="M171" s="213" t="s">
        <v>19</v>
      </c>
      <c r="N171" s="214" t="s">
        <v>44</v>
      </c>
      <c r="O171" s="65"/>
      <c r="P171" s="183">
        <f t="shared" si="1"/>
        <v>0</v>
      </c>
      <c r="Q171" s="183">
        <v>1E-3</v>
      </c>
      <c r="R171" s="183">
        <f t="shared" si="2"/>
        <v>1.0400000000000001E-2</v>
      </c>
      <c r="S171" s="183">
        <v>0</v>
      </c>
      <c r="T171" s="184">
        <f t="shared" si="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5" t="s">
        <v>164</v>
      </c>
      <c r="AT171" s="185" t="s">
        <v>161</v>
      </c>
      <c r="AU171" s="185" t="s">
        <v>83</v>
      </c>
      <c r="AY171" s="18" t="s">
        <v>124</v>
      </c>
      <c r="BE171" s="186">
        <f t="shared" si="4"/>
        <v>0</v>
      </c>
      <c r="BF171" s="186">
        <f t="shared" si="5"/>
        <v>0</v>
      </c>
      <c r="BG171" s="186">
        <f t="shared" si="6"/>
        <v>0</v>
      </c>
      <c r="BH171" s="186">
        <f t="shared" si="7"/>
        <v>0</v>
      </c>
      <c r="BI171" s="186">
        <f t="shared" si="8"/>
        <v>0</v>
      </c>
      <c r="BJ171" s="18" t="s">
        <v>81</v>
      </c>
      <c r="BK171" s="186">
        <f t="shared" si="9"/>
        <v>0</v>
      </c>
      <c r="BL171" s="18" t="s">
        <v>132</v>
      </c>
      <c r="BM171" s="185" t="s">
        <v>314</v>
      </c>
    </row>
    <row r="172" spans="1:65" s="2" customFormat="1" ht="19.5">
      <c r="A172" s="35"/>
      <c r="B172" s="36"/>
      <c r="C172" s="37"/>
      <c r="D172" s="192" t="s">
        <v>136</v>
      </c>
      <c r="E172" s="37"/>
      <c r="F172" s="193" t="s">
        <v>315</v>
      </c>
      <c r="G172" s="37"/>
      <c r="H172" s="37"/>
      <c r="I172" s="189"/>
      <c r="J172" s="37"/>
      <c r="K172" s="37"/>
      <c r="L172" s="40"/>
      <c r="M172" s="190"/>
      <c r="N172" s="191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136</v>
      </c>
      <c r="AU172" s="18" t="s">
        <v>83</v>
      </c>
    </row>
    <row r="173" spans="1:65" s="13" customFormat="1" ht="11.25">
      <c r="B173" s="194"/>
      <c r="C173" s="195"/>
      <c r="D173" s="192" t="s">
        <v>138</v>
      </c>
      <c r="E173" s="195"/>
      <c r="F173" s="197" t="s">
        <v>316</v>
      </c>
      <c r="G173" s="195"/>
      <c r="H173" s="198">
        <v>10.4</v>
      </c>
      <c r="I173" s="199"/>
      <c r="J173" s="195"/>
      <c r="K173" s="195"/>
      <c r="L173" s="200"/>
      <c r="M173" s="201"/>
      <c r="N173" s="202"/>
      <c r="O173" s="202"/>
      <c r="P173" s="202"/>
      <c r="Q173" s="202"/>
      <c r="R173" s="202"/>
      <c r="S173" s="202"/>
      <c r="T173" s="203"/>
      <c r="AT173" s="204" t="s">
        <v>138</v>
      </c>
      <c r="AU173" s="204" t="s">
        <v>83</v>
      </c>
      <c r="AV173" s="13" t="s">
        <v>83</v>
      </c>
      <c r="AW173" s="13" t="s">
        <v>4</v>
      </c>
      <c r="AX173" s="13" t="s">
        <v>81</v>
      </c>
      <c r="AY173" s="204" t="s">
        <v>124</v>
      </c>
    </row>
    <row r="174" spans="1:65" s="2" customFormat="1" ht="16.5" customHeight="1">
      <c r="A174" s="35"/>
      <c r="B174" s="36"/>
      <c r="C174" s="174" t="s">
        <v>317</v>
      </c>
      <c r="D174" s="174" t="s">
        <v>127</v>
      </c>
      <c r="E174" s="175" t="s">
        <v>318</v>
      </c>
      <c r="F174" s="176" t="s">
        <v>319</v>
      </c>
      <c r="G174" s="177" t="s">
        <v>185</v>
      </c>
      <c r="H174" s="178">
        <v>1.6E-2</v>
      </c>
      <c r="I174" s="179"/>
      <c r="J174" s="180">
        <f>ROUND(I174*H174,2)</f>
        <v>0</v>
      </c>
      <c r="K174" s="176" t="s">
        <v>19</v>
      </c>
      <c r="L174" s="40"/>
      <c r="M174" s="181" t="s">
        <v>19</v>
      </c>
      <c r="N174" s="182" t="s">
        <v>44</v>
      </c>
      <c r="O174" s="65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5" t="s">
        <v>132</v>
      </c>
      <c r="AT174" s="185" t="s">
        <v>127</v>
      </c>
      <c r="AU174" s="185" t="s">
        <v>83</v>
      </c>
      <c r="AY174" s="18" t="s">
        <v>124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8" t="s">
        <v>81</v>
      </c>
      <c r="BK174" s="186">
        <f>ROUND(I174*H174,2)</f>
        <v>0</v>
      </c>
      <c r="BL174" s="18" t="s">
        <v>132</v>
      </c>
      <c r="BM174" s="185" t="s">
        <v>320</v>
      </c>
    </row>
    <row r="175" spans="1:65" s="2" customFormat="1" ht="19.5">
      <c r="A175" s="35"/>
      <c r="B175" s="36"/>
      <c r="C175" s="37"/>
      <c r="D175" s="192" t="s">
        <v>136</v>
      </c>
      <c r="E175" s="37"/>
      <c r="F175" s="193" t="s">
        <v>321</v>
      </c>
      <c r="G175" s="37"/>
      <c r="H175" s="37"/>
      <c r="I175" s="189"/>
      <c r="J175" s="37"/>
      <c r="K175" s="37"/>
      <c r="L175" s="40"/>
      <c r="M175" s="190"/>
      <c r="N175" s="191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136</v>
      </c>
      <c r="AU175" s="18" t="s">
        <v>83</v>
      </c>
    </row>
    <row r="176" spans="1:65" s="13" customFormat="1" ht="11.25">
      <c r="B176" s="194"/>
      <c r="C176" s="195"/>
      <c r="D176" s="192" t="s">
        <v>138</v>
      </c>
      <c r="E176" s="196" t="s">
        <v>19</v>
      </c>
      <c r="F176" s="197" t="s">
        <v>322</v>
      </c>
      <c r="G176" s="195"/>
      <c r="H176" s="198">
        <v>1.6E-2</v>
      </c>
      <c r="I176" s="199"/>
      <c r="J176" s="195"/>
      <c r="K176" s="195"/>
      <c r="L176" s="200"/>
      <c r="M176" s="201"/>
      <c r="N176" s="202"/>
      <c r="O176" s="202"/>
      <c r="P176" s="202"/>
      <c r="Q176" s="202"/>
      <c r="R176" s="202"/>
      <c r="S176" s="202"/>
      <c r="T176" s="203"/>
      <c r="AT176" s="204" t="s">
        <v>138</v>
      </c>
      <c r="AU176" s="204" t="s">
        <v>83</v>
      </c>
      <c r="AV176" s="13" t="s">
        <v>83</v>
      </c>
      <c r="AW176" s="13" t="s">
        <v>35</v>
      </c>
      <c r="AX176" s="13" t="s">
        <v>81</v>
      </c>
      <c r="AY176" s="204" t="s">
        <v>124</v>
      </c>
    </row>
    <row r="177" spans="1:65" s="2" customFormat="1" ht="16.5" customHeight="1">
      <c r="A177" s="35"/>
      <c r="B177" s="36"/>
      <c r="C177" s="205" t="s">
        <v>323</v>
      </c>
      <c r="D177" s="205" t="s">
        <v>161</v>
      </c>
      <c r="E177" s="206" t="s">
        <v>324</v>
      </c>
      <c r="F177" s="207" t="s">
        <v>192</v>
      </c>
      <c r="G177" s="208" t="s">
        <v>178</v>
      </c>
      <c r="H177" s="209">
        <v>16</v>
      </c>
      <c r="I177" s="210"/>
      <c r="J177" s="211">
        <f>ROUND(I177*H177,2)</f>
        <v>0</v>
      </c>
      <c r="K177" s="207" t="s">
        <v>19</v>
      </c>
      <c r="L177" s="212"/>
      <c r="M177" s="213" t="s">
        <v>19</v>
      </c>
      <c r="N177" s="214" t="s">
        <v>44</v>
      </c>
      <c r="O177" s="65"/>
      <c r="P177" s="183">
        <f>O177*H177</f>
        <v>0</v>
      </c>
      <c r="Q177" s="183">
        <v>1E-3</v>
      </c>
      <c r="R177" s="183">
        <f>Q177*H177</f>
        <v>1.6E-2</v>
      </c>
      <c r="S177" s="183">
        <v>0</v>
      </c>
      <c r="T177" s="18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5" t="s">
        <v>164</v>
      </c>
      <c r="AT177" s="185" t="s">
        <v>161</v>
      </c>
      <c r="AU177" s="185" t="s">
        <v>83</v>
      </c>
      <c r="AY177" s="18" t="s">
        <v>124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8" t="s">
        <v>81</v>
      </c>
      <c r="BK177" s="186">
        <f>ROUND(I177*H177,2)</f>
        <v>0</v>
      </c>
      <c r="BL177" s="18" t="s">
        <v>132</v>
      </c>
      <c r="BM177" s="185" t="s">
        <v>325</v>
      </c>
    </row>
    <row r="178" spans="1:65" s="13" customFormat="1" ht="11.25">
      <c r="B178" s="194"/>
      <c r="C178" s="195"/>
      <c r="D178" s="192" t="s">
        <v>138</v>
      </c>
      <c r="E178" s="195"/>
      <c r="F178" s="197" t="s">
        <v>326</v>
      </c>
      <c r="G178" s="195"/>
      <c r="H178" s="198">
        <v>16</v>
      </c>
      <c r="I178" s="199"/>
      <c r="J178" s="195"/>
      <c r="K178" s="195"/>
      <c r="L178" s="200"/>
      <c r="M178" s="201"/>
      <c r="N178" s="202"/>
      <c r="O178" s="202"/>
      <c r="P178" s="202"/>
      <c r="Q178" s="202"/>
      <c r="R178" s="202"/>
      <c r="S178" s="202"/>
      <c r="T178" s="203"/>
      <c r="AT178" s="204" t="s">
        <v>138</v>
      </c>
      <c r="AU178" s="204" t="s">
        <v>83</v>
      </c>
      <c r="AV178" s="13" t="s">
        <v>83</v>
      </c>
      <c r="AW178" s="13" t="s">
        <v>4</v>
      </c>
      <c r="AX178" s="13" t="s">
        <v>81</v>
      </c>
      <c r="AY178" s="204" t="s">
        <v>124</v>
      </c>
    </row>
    <row r="179" spans="1:65" s="2" customFormat="1" ht="16.5" customHeight="1">
      <c r="A179" s="35"/>
      <c r="B179" s="36"/>
      <c r="C179" s="174" t="s">
        <v>327</v>
      </c>
      <c r="D179" s="174" t="s">
        <v>127</v>
      </c>
      <c r="E179" s="175" t="s">
        <v>233</v>
      </c>
      <c r="F179" s="176" t="s">
        <v>234</v>
      </c>
      <c r="G179" s="177" t="s">
        <v>130</v>
      </c>
      <c r="H179" s="178">
        <v>208</v>
      </c>
      <c r="I179" s="179"/>
      <c r="J179" s="180">
        <f>ROUND(I179*H179,2)</f>
        <v>0</v>
      </c>
      <c r="K179" s="176" t="s">
        <v>131</v>
      </c>
      <c r="L179" s="40"/>
      <c r="M179" s="181" t="s">
        <v>19</v>
      </c>
      <c r="N179" s="182" t="s">
        <v>44</v>
      </c>
      <c r="O179" s="65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5" t="s">
        <v>132</v>
      </c>
      <c r="AT179" s="185" t="s">
        <v>127</v>
      </c>
      <c r="AU179" s="185" t="s">
        <v>83</v>
      </c>
      <c r="AY179" s="18" t="s">
        <v>124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8" t="s">
        <v>81</v>
      </c>
      <c r="BK179" s="186">
        <f>ROUND(I179*H179,2)</f>
        <v>0</v>
      </c>
      <c r="BL179" s="18" t="s">
        <v>132</v>
      </c>
      <c r="BM179" s="185" t="s">
        <v>328</v>
      </c>
    </row>
    <row r="180" spans="1:65" s="2" customFormat="1" ht="11.25">
      <c r="A180" s="35"/>
      <c r="B180" s="36"/>
      <c r="C180" s="37"/>
      <c r="D180" s="187" t="s">
        <v>134</v>
      </c>
      <c r="E180" s="37"/>
      <c r="F180" s="188" t="s">
        <v>236</v>
      </c>
      <c r="G180" s="37"/>
      <c r="H180" s="37"/>
      <c r="I180" s="189"/>
      <c r="J180" s="37"/>
      <c r="K180" s="37"/>
      <c r="L180" s="40"/>
      <c r="M180" s="190"/>
      <c r="N180" s="191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134</v>
      </c>
      <c r="AU180" s="18" t="s">
        <v>83</v>
      </c>
    </row>
    <row r="181" spans="1:65" s="2" customFormat="1" ht="19.5">
      <c r="A181" s="35"/>
      <c r="B181" s="36"/>
      <c r="C181" s="37"/>
      <c r="D181" s="192" t="s">
        <v>136</v>
      </c>
      <c r="E181" s="37"/>
      <c r="F181" s="193" t="s">
        <v>329</v>
      </c>
      <c r="G181" s="37"/>
      <c r="H181" s="37"/>
      <c r="I181" s="189"/>
      <c r="J181" s="37"/>
      <c r="K181" s="37"/>
      <c r="L181" s="40"/>
      <c r="M181" s="190"/>
      <c r="N181" s="191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136</v>
      </c>
      <c r="AU181" s="18" t="s">
        <v>83</v>
      </c>
    </row>
    <row r="182" spans="1:65" s="13" customFormat="1" ht="11.25">
      <c r="B182" s="194"/>
      <c r="C182" s="195"/>
      <c r="D182" s="192" t="s">
        <v>138</v>
      </c>
      <c r="E182" s="196" t="s">
        <v>19</v>
      </c>
      <c r="F182" s="197" t="s">
        <v>330</v>
      </c>
      <c r="G182" s="195"/>
      <c r="H182" s="198">
        <v>208</v>
      </c>
      <c r="I182" s="199"/>
      <c r="J182" s="195"/>
      <c r="K182" s="195"/>
      <c r="L182" s="200"/>
      <c r="M182" s="201"/>
      <c r="N182" s="202"/>
      <c r="O182" s="202"/>
      <c r="P182" s="202"/>
      <c r="Q182" s="202"/>
      <c r="R182" s="202"/>
      <c r="S182" s="202"/>
      <c r="T182" s="203"/>
      <c r="AT182" s="204" t="s">
        <v>138</v>
      </c>
      <c r="AU182" s="204" t="s">
        <v>83</v>
      </c>
      <c r="AV182" s="13" t="s">
        <v>83</v>
      </c>
      <c r="AW182" s="13" t="s">
        <v>35</v>
      </c>
      <c r="AX182" s="13" t="s">
        <v>81</v>
      </c>
      <c r="AY182" s="204" t="s">
        <v>124</v>
      </c>
    </row>
    <row r="183" spans="1:65" s="2" customFormat="1" ht="16.5" customHeight="1">
      <c r="A183" s="35"/>
      <c r="B183" s="36"/>
      <c r="C183" s="205" t="s">
        <v>331</v>
      </c>
      <c r="D183" s="205" t="s">
        <v>161</v>
      </c>
      <c r="E183" s="206" t="s">
        <v>240</v>
      </c>
      <c r="F183" s="207" t="s">
        <v>241</v>
      </c>
      <c r="G183" s="208" t="s">
        <v>242</v>
      </c>
      <c r="H183" s="209">
        <v>23.92</v>
      </c>
      <c r="I183" s="210"/>
      <c r="J183" s="211">
        <f>ROUND(I183*H183,2)</f>
        <v>0</v>
      </c>
      <c r="K183" s="207" t="s">
        <v>19</v>
      </c>
      <c r="L183" s="212"/>
      <c r="M183" s="213" t="s">
        <v>19</v>
      </c>
      <c r="N183" s="214" t="s">
        <v>44</v>
      </c>
      <c r="O183" s="65"/>
      <c r="P183" s="183">
        <f>O183*H183</f>
        <v>0</v>
      </c>
      <c r="Q183" s="183">
        <v>0.5</v>
      </c>
      <c r="R183" s="183">
        <f>Q183*H183</f>
        <v>11.96</v>
      </c>
      <c r="S183" s="183">
        <v>0</v>
      </c>
      <c r="T183" s="18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5" t="s">
        <v>164</v>
      </c>
      <c r="AT183" s="185" t="s">
        <v>161</v>
      </c>
      <c r="AU183" s="185" t="s">
        <v>83</v>
      </c>
      <c r="AY183" s="18" t="s">
        <v>124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8" t="s">
        <v>81</v>
      </c>
      <c r="BK183" s="186">
        <f>ROUND(I183*H183,2)</f>
        <v>0</v>
      </c>
      <c r="BL183" s="18" t="s">
        <v>132</v>
      </c>
      <c r="BM183" s="185" t="s">
        <v>332</v>
      </c>
    </row>
    <row r="184" spans="1:65" s="13" customFormat="1" ht="11.25">
      <c r="B184" s="194"/>
      <c r="C184" s="195"/>
      <c r="D184" s="192" t="s">
        <v>138</v>
      </c>
      <c r="E184" s="195"/>
      <c r="F184" s="197" t="s">
        <v>333</v>
      </c>
      <c r="G184" s="195"/>
      <c r="H184" s="198">
        <v>23.92</v>
      </c>
      <c r="I184" s="199"/>
      <c r="J184" s="195"/>
      <c r="K184" s="195"/>
      <c r="L184" s="200"/>
      <c r="M184" s="201"/>
      <c r="N184" s="202"/>
      <c r="O184" s="202"/>
      <c r="P184" s="202"/>
      <c r="Q184" s="202"/>
      <c r="R184" s="202"/>
      <c r="S184" s="202"/>
      <c r="T184" s="203"/>
      <c r="AT184" s="204" t="s">
        <v>138</v>
      </c>
      <c r="AU184" s="204" t="s">
        <v>83</v>
      </c>
      <c r="AV184" s="13" t="s">
        <v>83</v>
      </c>
      <c r="AW184" s="13" t="s">
        <v>4</v>
      </c>
      <c r="AX184" s="13" t="s">
        <v>81</v>
      </c>
      <c r="AY184" s="204" t="s">
        <v>124</v>
      </c>
    </row>
    <row r="185" spans="1:65" s="2" customFormat="1" ht="16.5" customHeight="1">
      <c r="A185" s="35"/>
      <c r="B185" s="36"/>
      <c r="C185" s="174" t="s">
        <v>334</v>
      </c>
      <c r="D185" s="174" t="s">
        <v>127</v>
      </c>
      <c r="E185" s="175" t="s">
        <v>335</v>
      </c>
      <c r="F185" s="176" t="s">
        <v>336</v>
      </c>
      <c r="G185" s="177" t="s">
        <v>151</v>
      </c>
      <c r="H185" s="178">
        <v>520</v>
      </c>
      <c r="I185" s="179"/>
      <c r="J185" s="180">
        <f>ROUND(I185*H185,2)</f>
        <v>0</v>
      </c>
      <c r="K185" s="176" t="s">
        <v>19</v>
      </c>
      <c r="L185" s="40"/>
      <c r="M185" s="181" t="s">
        <v>19</v>
      </c>
      <c r="N185" s="182" t="s">
        <v>44</v>
      </c>
      <c r="O185" s="65"/>
      <c r="P185" s="183">
        <f>O185*H185</f>
        <v>0</v>
      </c>
      <c r="Q185" s="183">
        <v>7.425E-4</v>
      </c>
      <c r="R185" s="183">
        <f>Q185*H185</f>
        <v>0.3861</v>
      </c>
      <c r="S185" s="183">
        <v>0</v>
      </c>
      <c r="T185" s="18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132</v>
      </c>
      <c r="AT185" s="185" t="s">
        <v>127</v>
      </c>
      <c r="AU185" s="185" t="s">
        <v>83</v>
      </c>
      <c r="AY185" s="18" t="s">
        <v>124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8" t="s">
        <v>81</v>
      </c>
      <c r="BK185" s="186">
        <f>ROUND(I185*H185,2)</f>
        <v>0</v>
      </c>
      <c r="BL185" s="18" t="s">
        <v>132</v>
      </c>
      <c r="BM185" s="185" t="s">
        <v>337</v>
      </c>
    </row>
    <row r="186" spans="1:65" s="2" customFormat="1" ht="16.5" customHeight="1">
      <c r="A186" s="35"/>
      <c r="B186" s="36"/>
      <c r="C186" s="174" t="s">
        <v>338</v>
      </c>
      <c r="D186" s="174" t="s">
        <v>127</v>
      </c>
      <c r="E186" s="175" t="s">
        <v>339</v>
      </c>
      <c r="F186" s="176" t="s">
        <v>340</v>
      </c>
      <c r="G186" s="177" t="s">
        <v>242</v>
      </c>
      <c r="H186" s="178">
        <v>10.4</v>
      </c>
      <c r="I186" s="179"/>
      <c r="J186" s="180">
        <f>ROUND(I186*H186,2)</f>
        <v>0</v>
      </c>
      <c r="K186" s="176" t="s">
        <v>131</v>
      </c>
      <c r="L186" s="40"/>
      <c r="M186" s="181" t="s">
        <v>19</v>
      </c>
      <c r="N186" s="182" t="s">
        <v>44</v>
      </c>
      <c r="O186" s="65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132</v>
      </c>
      <c r="AT186" s="185" t="s">
        <v>127</v>
      </c>
      <c r="AU186" s="185" t="s">
        <v>83</v>
      </c>
      <c r="AY186" s="18" t="s">
        <v>124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81</v>
      </c>
      <c r="BK186" s="186">
        <f>ROUND(I186*H186,2)</f>
        <v>0</v>
      </c>
      <c r="BL186" s="18" t="s">
        <v>132</v>
      </c>
      <c r="BM186" s="185" t="s">
        <v>341</v>
      </c>
    </row>
    <row r="187" spans="1:65" s="2" customFormat="1" ht="11.25">
      <c r="A187" s="35"/>
      <c r="B187" s="36"/>
      <c r="C187" s="37"/>
      <c r="D187" s="187" t="s">
        <v>134</v>
      </c>
      <c r="E187" s="37"/>
      <c r="F187" s="188" t="s">
        <v>342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134</v>
      </c>
      <c r="AU187" s="18" t="s">
        <v>83</v>
      </c>
    </row>
    <row r="188" spans="1:65" s="2" customFormat="1" ht="19.5">
      <c r="A188" s="35"/>
      <c r="B188" s="36"/>
      <c r="C188" s="37"/>
      <c r="D188" s="192" t="s">
        <v>136</v>
      </c>
      <c r="E188" s="37"/>
      <c r="F188" s="193" t="s">
        <v>343</v>
      </c>
      <c r="G188" s="37"/>
      <c r="H188" s="37"/>
      <c r="I188" s="189"/>
      <c r="J188" s="37"/>
      <c r="K188" s="37"/>
      <c r="L188" s="40"/>
      <c r="M188" s="190"/>
      <c r="N188" s="191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136</v>
      </c>
      <c r="AU188" s="18" t="s">
        <v>83</v>
      </c>
    </row>
    <row r="189" spans="1:65" s="13" customFormat="1" ht="11.25">
      <c r="B189" s="194"/>
      <c r="C189" s="195"/>
      <c r="D189" s="192" t="s">
        <v>138</v>
      </c>
      <c r="E189" s="196" t="s">
        <v>19</v>
      </c>
      <c r="F189" s="197" t="s">
        <v>344</v>
      </c>
      <c r="G189" s="195"/>
      <c r="H189" s="198">
        <v>10.4</v>
      </c>
      <c r="I189" s="199"/>
      <c r="J189" s="195"/>
      <c r="K189" s="195"/>
      <c r="L189" s="200"/>
      <c r="M189" s="201"/>
      <c r="N189" s="202"/>
      <c r="O189" s="202"/>
      <c r="P189" s="202"/>
      <c r="Q189" s="202"/>
      <c r="R189" s="202"/>
      <c r="S189" s="202"/>
      <c r="T189" s="203"/>
      <c r="AT189" s="204" t="s">
        <v>138</v>
      </c>
      <c r="AU189" s="204" t="s">
        <v>83</v>
      </c>
      <c r="AV189" s="13" t="s">
        <v>83</v>
      </c>
      <c r="AW189" s="13" t="s">
        <v>35</v>
      </c>
      <c r="AX189" s="13" t="s">
        <v>81</v>
      </c>
      <c r="AY189" s="204" t="s">
        <v>124</v>
      </c>
    </row>
    <row r="190" spans="1:65" s="2" customFormat="1" ht="16.5" customHeight="1">
      <c r="A190" s="35"/>
      <c r="B190" s="36"/>
      <c r="C190" s="174" t="s">
        <v>345</v>
      </c>
      <c r="D190" s="174" t="s">
        <v>127</v>
      </c>
      <c r="E190" s="175" t="s">
        <v>346</v>
      </c>
      <c r="F190" s="176" t="s">
        <v>347</v>
      </c>
      <c r="G190" s="177" t="s">
        <v>242</v>
      </c>
      <c r="H190" s="178">
        <v>10.4</v>
      </c>
      <c r="I190" s="179"/>
      <c r="J190" s="180">
        <f>ROUND(I190*H190,2)</f>
        <v>0</v>
      </c>
      <c r="K190" s="176" t="s">
        <v>131</v>
      </c>
      <c r="L190" s="40"/>
      <c r="M190" s="181" t="s">
        <v>19</v>
      </c>
      <c r="N190" s="182" t="s">
        <v>44</v>
      </c>
      <c r="O190" s="65"/>
      <c r="P190" s="183">
        <f>O190*H190</f>
        <v>0</v>
      </c>
      <c r="Q190" s="183">
        <v>0</v>
      </c>
      <c r="R190" s="183">
        <f>Q190*H190</f>
        <v>0</v>
      </c>
      <c r="S190" s="183">
        <v>0</v>
      </c>
      <c r="T190" s="18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5" t="s">
        <v>132</v>
      </c>
      <c r="AT190" s="185" t="s">
        <v>127</v>
      </c>
      <c r="AU190" s="185" t="s">
        <v>83</v>
      </c>
      <c r="AY190" s="18" t="s">
        <v>124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8" t="s">
        <v>81</v>
      </c>
      <c r="BK190" s="186">
        <f>ROUND(I190*H190,2)</f>
        <v>0</v>
      </c>
      <c r="BL190" s="18" t="s">
        <v>132</v>
      </c>
      <c r="BM190" s="185" t="s">
        <v>348</v>
      </c>
    </row>
    <row r="191" spans="1:65" s="2" customFormat="1" ht="11.25">
      <c r="A191" s="35"/>
      <c r="B191" s="36"/>
      <c r="C191" s="37"/>
      <c r="D191" s="187" t="s">
        <v>134</v>
      </c>
      <c r="E191" s="37"/>
      <c r="F191" s="188" t="s">
        <v>349</v>
      </c>
      <c r="G191" s="37"/>
      <c r="H191" s="37"/>
      <c r="I191" s="189"/>
      <c r="J191" s="37"/>
      <c r="K191" s="37"/>
      <c r="L191" s="40"/>
      <c r="M191" s="190"/>
      <c r="N191" s="191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134</v>
      </c>
      <c r="AU191" s="18" t="s">
        <v>83</v>
      </c>
    </row>
    <row r="192" spans="1:65" s="2" customFormat="1" ht="16.5" customHeight="1">
      <c r="A192" s="35"/>
      <c r="B192" s="36"/>
      <c r="C192" s="174" t="s">
        <v>350</v>
      </c>
      <c r="D192" s="174" t="s">
        <v>127</v>
      </c>
      <c r="E192" s="175" t="s">
        <v>351</v>
      </c>
      <c r="F192" s="176" t="s">
        <v>264</v>
      </c>
      <c r="G192" s="177" t="s">
        <v>242</v>
      </c>
      <c r="H192" s="178">
        <v>52</v>
      </c>
      <c r="I192" s="179"/>
      <c r="J192" s="180">
        <f>ROUND(I192*H192,2)</f>
        <v>0</v>
      </c>
      <c r="K192" s="176" t="s">
        <v>131</v>
      </c>
      <c r="L192" s="40"/>
      <c r="M192" s="181" t="s">
        <v>19</v>
      </c>
      <c r="N192" s="182" t="s">
        <v>44</v>
      </c>
      <c r="O192" s="65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132</v>
      </c>
      <c r="AT192" s="185" t="s">
        <v>127</v>
      </c>
      <c r="AU192" s="185" t="s">
        <v>83</v>
      </c>
      <c r="AY192" s="18" t="s">
        <v>124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81</v>
      </c>
      <c r="BK192" s="186">
        <f>ROUND(I192*H192,2)</f>
        <v>0</v>
      </c>
      <c r="BL192" s="18" t="s">
        <v>132</v>
      </c>
      <c r="BM192" s="185" t="s">
        <v>352</v>
      </c>
    </row>
    <row r="193" spans="1:65" s="2" customFormat="1" ht="11.25">
      <c r="A193" s="35"/>
      <c r="B193" s="36"/>
      <c r="C193" s="37"/>
      <c r="D193" s="187" t="s">
        <v>134</v>
      </c>
      <c r="E193" s="37"/>
      <c r="F193" s="188" t="s">
        <v>353</v>
      </c>
      <c r="G193" s="37"/>
      <c r="H193" s="37"/>
      <c r="I193" s="189"/>
      <c r="J193" s="37"/>
      <c r="K193" s="37"/>
      <c r="L193" s="40"/>
      <c r="M193" s="190"/>
      <c r="N193" s="191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134</v>
      </c>
      <c r="AU193" s="18" t="s">
        <v>83</v>
      </c>
    </row>
    <row r="194" spans="1:65" s="2" customFormat="1" ht="19.5">
      <c r="A194" s="35"/>
      <c r="B194" s="36"/>
      <c r="C194" s="37"/>
      <c r="D194" s="192" t="s">
        <v>136</v>
      </c>
      <c r="E194" s="37"/>
      <c r="F194" s="193" t="s">
        <v>267</v>
      </c>
      <c r="G194" s="37"/>
      <c r="H194" s="37"/>
      <c r="I194" s="189"/>
      <c r="J194" s="37"/>
      <c r="K194" s="37"/>
      <c r="L194" s="40"/>
      <c r="M194" s="190"/>
      <c r="N194" s="191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136</v>
      </c>
      <c r="AU194" s="18" t="s">
        <v>83</v>
      </c>
    </row>
    <row r="195" spans="1:65" s="13" customFormat="1" ht="11.25">
      <c r="B195" s="194"/>
      <c r="C195" s="195"/>
      <c r="D195" s="192" t="s">
        <v>138</v>
      </c>
      <c r="E195" s="196" t="s">
        <v>19</v>
      </c>
      <c r="F195" s="197" t="s">
        <v>354</v>
      </c>
      <c r="G195" s="195"/>
      <c r="H195" s="198">
        <v>52</v>
      </c>
      <c r="I195" s="199"/>
      <c r="J195" s="195"/>
      <c r="K195" s="195"/>
      <c r="L195" s="200"/>
      <c r="M195" s="201"/>
      <c r="N195" s="202"/>
      <c r="O195" s="202"/>
      <c r="P195" s="202"/>
      <c r="Q195" s="202"/>
      <c r="R195" s="202"/>
      <c r="S195" s="202"/>
      <c r="T195" s="203"/>
      <c r="AT195" s="204" t="s">
        <v>138</v>
      </c>
      <c r="AU195" s="204" t="s">
        <v>83</v>
      </c>
      <c r="AV195" s="13" t="s">
        <v>83</v>
      </c>
      <c r="AW195" s="13" t="s">
        <v>35</v>
      </c>
      <c r="AX195" s="13" t="s">
        <v>81</v>
      </c>
      <c r="AY195" s="204" t="s">
        <v>124</v>
      </c>
    </row>
    <row r="196" spans="1:65" s="2" customFormat="1" ht="24.2" customHeight="1">
      <c r="A196" s="35"/>
      <c r="B196" s="36"/>
      <c r="C196" s="174" t="s">
        <v>355</v>
      </c>
      <c r="D196" s="174" t="s">
        <v>127</v>
      </c>
      <c r="E196" s="175" t="s">
        <v>356</v>
      </c>
      <c r="F196" s="176" t="s">
        <v>357</v>
      </c>
      <c r="G196" s="177" t="s">
        <v>358</v>
      </c>
      <c r="H196" s="178">
        <v>2080</v>
      </c>
      <c r="I196" s="179"/>
      <c r="J196" s="180">
        <f>ROUND(I196*H196,2)</f>
        <v>0</v>
      </c>
      <c r="K196" s="176" t="s">
        <v>131</v>
      </c>
      <c r="L196" s="40"/>
      <c r="M196" s="181" t="s">
        <v>19</v>
      </c>
      <c r="N196" s="182" t="s">
        <v>44</v>
      </c>
      <c r="O196" s="65"/>
      <c r="P196" s="183">
        <f>O196*H196</f>
        <v>0</v>
      </c>
      <c r="Q196" s="183">
        <v>1.23E-3</v>
      </c>
      <c r="R196" s="183">
        <f>Q196*H196</f>
        <v>2.5583999999999998</v>
      </c>
      <c r="S196" s="183">
        <v>0</v>
      </c>
      <c r="T196" s="18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5" t="s">
        <v>132</v>
      </c>
      <c r="AT196" s="185" t="s">
        <v>127</v>
      </c>
      <c r="AU196" s="185" t="s">
        <v>83</v>
      </c>
      <c r="AY196" s="18" t="s">
        <v>124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18" t="s">
        <v>81</v>
      </c>
      <c r="BK196" s="186">
        <f>ROUND(I196*H196,2)</f>
        <v>0</v>
      </c>
      <c r="BL196" s="18" t="s">
        <v>132</v>
      </c>
      <c r="BM196" s="185" t="s">
        <v>359</v>
      </c>
    </row>
    <row r="197" spans="1:65" s="2" customFormat="1" ht="11.25">
      <c r="A197" s="35"/>
      <c r="B197" s="36"/>
      <c r="C197" s="37"/>
      <c r="D197" s="187" t="s">
        <v>134</v>
      </c>
      <c r="E197" s="37"/>
      <c r="F197" s="188" t="s">
        <v>360</v>
      </c>
      <c r="G197" s="37"/>
      <c r="H197" s="37"/>
      <c r="I197" s="189"/>
      <c r="J197" s="37"/>
      <c r="K197" s="37"/>
      <c r="L197" s="40"/>
      <c r="M197" s="190"/>
      <c r="N197" s="191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134</v>
      </c>
      <c r="AU197" s="18" t="s">
        <v>83</v>
      </c>
    </row>
    <row r="198" spans="1:65" s="2" customFormat="1" ht="19.5">
      <c r="A198" s="35"/>
      <c r="B198" s="36"/>
      <c r="C198" s="37"/>
      <c r="D198" s="192" t="s">
        <v>136</v>
      </c>
      <c r="E198" s="37"/>
      <c r="F198" s="193" t="s">
        <v>361</v>
      </c>
      <c r="G198" s="37"/>
      <c r="H198" s="37"/>
      <c r="I198" s="189"/>
      <c r="J198" s="37"/>
      <c r="K198" s="37"/>
      <c r="L198" s="40"/>
      <c r="M198" s="190"/>
      <c r="N198" s="191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136</v>
      </c>
      <c r="AU198" s="18" t="s">
        <v>83</v>
      </c>
    </row>
    <row r="199" spans="1:65" s="13" customFormat="1" ht="11.25">
      <c r="B199" s="194"/>
      <c r="C199" s="195"/>
      <c r="D199" s="192" t="s">
        <v>138</v>
      </c>
      <c r="E199" s="196" t="s">
        <v>19</v>
      </c>
      <c r="F199" s="197" t="s">
        <v>362</v>
      </c>
      <c r="G199" s="195"/>
      <c r="H199" s="198">
        <v>2080</v>
      </c>
      <c r="I199" s="199"/>
      <c r="J199" s="195"/>
      <c r="K199" s="195"/>
      <c r="L199" s="200"/>
      <c r="M199" s="201"/>
      <c r="N199" s="202"/>
      <c r="O199" s="202"/>
      <c r="P199" s="202"/>
      <c r="Q199" s="202"/>
      <c r="R199" s="202"/>
      <c r="S199" s="202"/>
      <c r="T199" s="203"/>
      <c r="AT199" s="204" t="s">
        <v>138</v>
      </c>
      <c r="AU199" s="204" t="s">
        <v>83</v>
      </c>
      <c r="AV199" s="13" t="s">
        <v>83</v>
      </c>
      <c r="AW199" s="13" t="s">
        <v>35</v>
      </c>
      <c r="AX199" s="13" t="s">
        <v>81</v>
      </c>
      <c r="AY199" s="204" t="s">
        <v>124</v>
      </c>
    </row>
    <row r="200" spans="1:65" s="2" customFormat="1" ht="16.5" customHeight="1">
      <c r="A200" s="35"/>
      <c r="B200" s="36"/>
      <c r="C200" s="174" t="s">
        <v>363</v>
      </c>
      <c r="D200" s="174" t="s">
        <v>127</v>
      </c>
      <c r="E200" s="175" t="s">
        <v>364</v>
      </c>
      <c r="F200" s="176" t="s">
        <v>365</v>
      </c>
      <c r="G200" s="177" t="s">
        <v>151</v>
      </c>
      <c r="H200" s="178">
        <v>520</v>
      </c>
      <c r="I200" s="179"/>
      <c r="J200" s="180">
        <f>ROUND(I200*H200,2)</f>
        <v>0</v>
      </c>
      <c r="K200" s="176" t="s">
        <v>131</v>
      </c>
      <c r="L200" s="40"/>
      <c r="M200" s="181" t="s">
        <v>19</v>
      </c>
      <c r="N200" s="182" t="s">
        <v>44</v>
      </c>
      <c r="O200" s="65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5" t="s">
        <v>132</v>
      </c>
      <c r="AT200" s="185" t="s">
        <v>127</v>
      </c>
      <c r="AU200" s="185" t="s">
        <v>83</v>
      </c>
      <c r="AY200" s="18" t="s">
        <v>124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8" t="s">
        <v>81</v>
      </c>
      <c r="BK200" s="186">
        <f>ROUND(I200*H200,2)</f>
        <v>0</v>
      </c>
      <c r="BL200" s="18" t="s">
        <v>132</v>
      </c>
      <c r="BM200" s="185" t="s">
        <v>366</v>
      </c>
    </row>
    <row r="201" spans="1:65" s="2" customFormat="1" ht="11.25">
      <c r="A201" s="35"/>
      <c r="B201" s="36"/>
      <c r="C201" s="37"/>
      <c r="D201" s="187" t="s">
        <v>134</v>
      </c>
      <c r="E201" s="37"/>
      <c r="F201" s="188" t="s">
        <v>367</v>
      </c>
      <c r="G201" s="37"/>
      <c r="H201" s="37"/>
      <c r="I201" s="189"/>
      <c r="J201" s="37"/>
      <c r="K201" s="37"/>
      <c r="L201" s="40"/>
      <c r="M201" s="190"/>
      <c r="N201" s="191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134</v>
      </c>
      <c r="AU201" s="18" t="s">
        <v>83</v>
      </c>
    </row>
    <row r="202" spans="1:65" s="2" customFormat="1" ht="19.5">
      <c r="A202" s="35"/>
      <c r="B202" s="36"/>
      <c r="C202" s="37"/>
      <c r="D202" s="192" t="s">
        <v>136</v>
      </c>
      <c r="E202" s="37"/>
      <c r="F202" s="193" t="s">
        <v>368</v>
      </c>
      <c r="G202" s="37"/>
      <c r="H202" s="37"/>
      <c r="I202" s="189"/>
      <c r="J202" s="37"/>
      <c r="K202" s="37"/>
      <c r="L202" s="40"/>
      <c r="M202" s="190"/>
      <c r="N202" s="191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136</v>
      </c>
      <c r="AU202" s="18" t="s">
        <v>83</v>
      </c>
    </row>
    <row r="203" spans="1:65" s="12" customFormat="1" ht="22.9" customHeight="1">
      <c r="B203" s="158"/>
      <c r="C203" s="159"/>
      <c r="D203" s="160" t="s">
        <v>72</v>
      </c>
      <c r="E203" s="172" t="s">
        <v>369</v>
      </c>
      <c r="F203" s="172" t="s">
        <v>370</v>
      </c>
      <c r="G203" s="159"/>
      <c r="H203" s="159"/>
      <c r="I203" s="162"/>
      <c r="J203" s="173">
        <f>BK203</f>
        <v>0</v>
      </c>
      <c r="K203" s="159"/>
      <c r="L203" s="164"/>
      <c r="M203" s="165"/>
      <c r="N203" s="166"/>
      <c r="O203" s="166"/>
      <c r="P203" s="167">
        <f>SUM(P204:P243)</f>
        <v>0</v>
      </c>
      <c r="Q203" s="166"/>
      <c r="R203" s="167">
        <f>SUM(R204:R243)</f>
        <v>0</v>
      </c>
      <c r="S203" s="166"/>
      <c r="T203" s="168">
        <f>SUM(T204:T243)</f>
        <v>0</v>
      </c>
      <c r="AR203" s="169" t="s">
        <v>81</v>
      </c>
      <c r="AT203" s="170" t="s">
        <v>72</v>
      </c>
      <c r="AU203" s="170" t="s">
        <v>81</v>
      </c>
      <c r="AY203" s="169" t="s">
        <v>124</v>
      </c>
      <c r="BK203" s="171">
        <f>SUM(BK204:BK243)</f>
        <v>0</v>
      </c>
    </row>
    <row r="204" spans="1:65" s="2" customFormat="1" ht="16.5" customHeight="1">
      <c r="A204" s="35"/>
      <c r="B204" s="36"/>
      <c r="C204" s="174" t="s">
        <v>371</v>
      </c>
      <c r="D204" s="174" t="s">
        <v>127</v>
      </c>
      <c r="E204" s="175" t="s">
        <v>372</v>
      </c>
      <c r="F204" s="176" t="s">
        <v>373</v>
      </c>
      <c r="G204" s="177" t="s">
        <v>151</v>
      </c>
      <c r="H204" s="178">
        <v>700</v>
      </c>
      <c r="I204" s="179"/>
      <c r="J204" s="180">
        <f>ROUND(I204*H204,2)</f>
        <v>0</v>
      </c>
      <c r="K204" s="176" t="s">
        <v>131</v>
      </c>
      <c r="L204" s="40"/>
      <c r="M204" s="181" t="s">
        <v>19</v>
      </c>
      <c r="N204" s="182" t="s">
        <v>44</v>
      </c>
      <c r="O204" s="65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5" t="s">
        <v>132</v>
      </c>
      <c r="AT204" s="185" t="s">
        <v>127</v>
      </c>
      <c r="AU204" s="185" t="s">
        <v>83</v>
      </c>
      <c r="AY204" s="18" t="s">
        <v>124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18" t="s">
        <v>81</v>
      </c>
      <c r="BK204" s="186">
        <f>ROUND(I204*H204,2)</f>
        <v>0</v>
      </c>
      <c r="BL204" s="18" t="s">
        <v>132</v>
      </c>
      <c r="BM204" s="185" t="s">
        <v>374</v>
      </c>
    </row>
    <row r="205" spans="1:65" s="2" customFormat="1" ht="11.25">
      <c r="A205" s="35"/>
      <c r="B205" s="36"/>
      <c r="C205" s="37"/>
      <c r="D205" s="187" t="s">
        <v>134</v>
      </c>
      <c r="E205" s="37"/>
      <c r="F205" s="188" t="s">
        <v>375</v>
      </c>
      <c r="G205" s="37"/>
      <c r="H205" s="37"/>
      <c r="I205" s="189"/>
      <c r="J205" s="37"/>
      <c r="K205" s="37"/>
      <c r="L205" s="40"/>
      <c r="M205" s="190"/>
      <c r="N205" s="191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134</v>
      </c>
      <c r="AU205" s="18" t="s">
        <v>83</v>
      </c>
    </row>
    <row r="206" spans="1:65" s="2" customFormat="1" ht="19.5">
      <c r="A206" s="35"/>
      <c r="B206" s="36"/>
      <c r="C206" s="37"/>
      <c r="D206" s="192" t="s">
        <v>136</v>
      </c>
      <c r="E206" s="37"/>
      <c r="F206" s="193" t="s">
        <v>376</v>
      </c>
      <c r="G206" s="37"/>
      <c r="H206" s="37"/>
      <c r="I206" s="189"/>
      <c r="J206" s="37"/>
      <c r="K206" s="37"/>
      <c r="L206" s="40"/>
      <c r="M206" s="190"/>
      <c r="N206" s="191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136</v>
      </c>
      <c r="AU206" s="18" t="s">
        <v>83</v>
      </c>
    </row>
    <row r="207" spans="1:65" s="13" customFormat="1" ht="11.25">
      <c r="B207" s="194"/>
      <c r="C207" s="195"/>
      <c r="D207" s="192" t="s">
        <v>138</v>
      </c>
      <c r="E207" s="196" t="s">
        <v>19</v>
      </c>
      <c r="F207" s="197" t="s">
        <v>377</v>
      </c>
      <c r="G207" s="195"/>
      <c r="H207" s="198">
        <v>180</v>
      </c>
      <c r="I207" s="199"/>
      <c r="J207" s="195"/>
      <c r="K207" s="195"/>
      <c r="L207" s="200"/>
      <c r="M207" s="201"/>
      <c r="N207" s="202"/>
      <c r="O207" s="202"/>
      <c r="P207" s="202"/>
      <c r="Q207" s="202"/>
      <c r="R207" s="202"/>
      <c r="S207" s="202"/>
      <c r="T207" s="203"/>
      <c r="AT207" s="204" t="s">
        <v>138</v>
      </c>
      <c r="AU207" s="204" t="s">
        <v>83</v>
      </c>
      <c r="AV207" s="13" t="s">
        <v>83</v>
      </c>
      <c r="AW207" s="13" t="s">
        <v>35</v>
      </c>
      <c r="AX207" s="13" t="s">
        <v>73</v>
      </c>
      <c r="AY207" s="204" t="s">
        <v>124</v>
      </c>
    </row>
    <row r="208" spans="1:65" s="13" customFormat="1" ht="11.25">
      <c r="B208" s="194"/>
      <c r="C208" s="195"/>
      <c r="D208" s="192" t="s">
        <v>138</v>
      </c>
      <c r="E208" s="196" t="s">
        <v>19</v>
      </c>
      <c r="F208" s="197" t="s">
        <v>378</v>
      </c>
      <c r="G208" s="195"/>
      <c r="H208" s="198">
        <v>180</v>
      </c>
      <c r="I208" s="199"/>
      <c r="J208" s="195"/>
      <c r="K208" s="195"/>
      <c r="L208" s="200"/>
      <c r="M208" s="201"/>
      <c r="N208" s="202"/>
      <c r="O208" s="202"/>
      <c r="P208" s="202"/>
      <c r="Q208" s="202"/>
      <c r="R208" s="202"/>
      <c r="S208" s="202"/>
      <c r="T208" s="203"/>
      <c r="AT208" s="204" t="s">
        <v>138</v>
      </c>
      <c r="AU208" s="204" t="s">
        <v>83</v>
      </c>
      <c r="AV208" s="13" t="s">
        <v>83</v>
      </c>
      <c r="AW208" s="13" t="s">
        <v>35</v>
      </c>
      <c r="AX208" s="13" t="s">
        <v>73</v>
      </c>
      <c r="AY208" s="204" t="s">
        <v>124</v>
      </c>
    </row>
    <row r="209" spans="1:65" s="13" customFormat="1" ht="11.25">
      <c r="B209" s="194"/>
      <c r="C209" s="195"/>
      <c r="D209" s="192" t="s">
        <v>138</v>
      </c>
      <c r="E209" s="196" t="s">
        <v>19</v>
      </c>
      <c r="F209" s="197" t="s">
        <v>379</v>
      </c>
      <c r="G209" s="195"/>
      <c r="H209" s="198">
        <v>170</v>
      </c>
      <c r="I209" s="199"/>
      <c r="J209" s="195"/>
      <c r="K209" s="195"/>
      <c r="L209" s="200"/>
      <c r="M209" s="201"/>
      <c r="N209" s="202"/>
      <c r="O209" s="202"/>
      <c r="P209" s="202"/>
      <c r="Q209" s="202"/>
      <c r="R209" s="202"/>
      <c r="S209" s="202"/>
      <c r="T209" s="203"/>
      <c r="AT209" s="204" t="s">
        <v>138</v>
      </c>
      <c r="AU209" s="204" t="s">
        <v>83</v>
      </c>
      <c r="AV209" s="13" t="s">
        <v>83</v>
      </c>
      <c r="AW209" s="13" t="s">
        <v>35</v>
      </c>
      <c r="AX209" s="13" t="s">
        <v>73</v>
      </c>
      <c r="AY209" s="204" t="s">
        <v>124</v>
      </c>
    </row>
    <row r="210" spans="1:65" s="13" customFormat="1" ht="11.25">
      <c r="B210" s="194"/>
      <c r="C210" s="195"/>
      <c r="D210" s="192" t="s">
        <v>138</v>
      </c>
      <c r="E210" s="196" t="s">
        <v>19</v>
      </c>
      <c r="F210" s="197" t="s">
        <v>380</v>
      </c>
      <c r="G210" s="195"/>
      <c r="H210" s="198">
        <v>170</v>
      </c>
      <c r="I210" s="199"/>
      <c r="J210" s="195"/>
      <c r="K210" s="195"/>
      <c r="L210" s="200"/>
      <c r="M210" s="201"/>
      <c r="N210" s="202"/>
      <c r="O210" s="202"/>
      <c r="P210" s="202"/>
      <c r="Q210" s="202"/>
      <c r="R210" s="202"/>
      <c r="S210" s="202"/>
      <c r="T210" s="203"/>
      <c r="AT210" s="204" t="s">
        <v>138</v>
      </c>
      <c r="AU210" s="204" t="s">
        <v>83</v>
      </c>
      <c r="AV210" s="13" t="s">
        <v>83</v>
      </c>
      <c r="AW210" s="13" t="s">
        <v>35</v>
      </c>
      <c r="AX210" s="13" t="s">
        <v>73</v>
      </c>
      <c r="AY210" s="204" t="s">
        <v>124</v>
      </c>
    </row>
    <row r="211" spans="1:65" s="14" customFormat="1" ht="11.25">
      <c r="B211" s="215"/>
      <c r="C211" s="216"/>
      <c r="D211" s="192" t="s">
        <v>138</v>
      </c>
      <c r="E211" s="217" t="s">
        <v>19</v>
      </c>
      <c r="F211" s="218" t="s">
        <v>278</v>
      </c>
      <c r="G211" s="216"/>
      <c r="H211" s="219">
        <v>700</v>
      </c>
      <c r="I211" s="220"/>
      <c r="J211" s="216"/>
      <c r="K211" s="216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138</v>
      </c>
      <c r="AU211" s="225" t="s">
        <v>83</v>
      </c>
      <c r="AV211" s="14" t="s">
        <v>132</v>
      </c>
      <c r="AW211" s="14" t="s">
        <v>35</v>
      </c>
      <c r="AX211" s="14" t="s">
        <v>81</v>
      </c>
      <c r="AY211" s="225" t="s">
        <v>124</v>
      </c>
    </row>
    <row r="212" spans="1:65" s="2" customFormat="1" ht="16.5" customHeight="1">
      <c r="A212" s="35"/>
      <c r="B212" s="36"/>
      <c r="C212" s="174" t="s">
        <v>381</v>
      </c>
      <c r="D212" s="174" t="s">
        <v>127</v>
      </c>
      <c r="E212" s="175" t="s">
        <v>382</v>
      </c>
      <c r="F212" s="176" t="s">
        <v>383</v>
      </c>
      <c r="G212" s="177" t="s">
        <v>151</v>
      </c>
      <c r="H212" s="178">
        <v>340</v>
      </c>
      <c r="I212" s="179"/>
      <c r="J212" s="180">
        <f>ROUND(I212*H212,2)</f>
        <v>0</v>
      </c>
      <c r="K212" s="176" t="s">
        <v>131</v>
      </c>
      <c r="L212" s="40"/>
      <c r="M212" s="181" t="s">
        <v>19</v>
      </c>
      <c r="N212" s="182" t="s">
        <v>44</v>
      </c>
      <c r="O212" s="65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5" t="s">
        <v>132</v>
      </c>
      <c r="AT212" s="185" t="s">
        <v>127</v>
      </c>
      <c r="AU212" s="185" t="s">
        <v>83</v>
      </c>
      <c r="AY212" s="18" t="s">
        <v>124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18" t="s">
        <v>81</v>
      </c>
      <c r="BK212" s="186">
        <f>ROUND(I212*H212,2)</f>
        <v>0</v>
      </c>
      <c r="BL212" s="18" t="s">
        <v>132</v>
      </c>
      <c r="BM212" s="185" t="s">
        <v>384</v>
      </c>
    </row>
    <row r="213" spans="1:65" s="2" customFormat="1" ht="11.25">
      <c r="A213" s="35"/>
      <c r="B213" s="36"/>
      <c r="C213" s="37"/>
      <c r="D213" s="187" t="s">
        <v>134</v>
      </c>
      <c r="E213" s="37"/>
      <c r="F213" s="188" t="s">
        <v>385</v>
      </c>
      <c r="G213" s="37"/>
      <c r="H213" s="37"/>
      <c r="I213" s="189"/>
      <c r="J213" s="37"/>
      <c r="K213" s="37"/>
      <c r="L213" s="40"/>
      <c r="M213" s="190"/>
      <c r="N213" s="191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134</v>
      </c>
      <c r="AU213" s="18" t="s">
        <v>83</v>
      </c>
    </row>
    <row r="214" spans="1:65" s="2" customFormat="1" ht="19.5">
      <c r="A214" s="35"/>
      <c r="B214" s="36"/>
      <c r="C214" s="37"/>
      <c r="D214" s="192" t="s">
        <v>136</v>
      </c>
      <c r="E214" s="37"/>
      <c r="F214" s="193" t="s">
        <v>376</v>
      </c>
      <c r="G214" s="37"/>
      <c r="H214" s="37"/>
      <c r="I214" s="189"/>
      <c r="J214" s="37"/>
      <c r="K214" s="37"/>
      <c r="L214" s="40"/>
      <c r="M214" s="190"/>
      <c r="N214" s="191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136</v>
      </c>
      <c r="AU214" s="18" t="s">
        <v>83</v>
      </c>
    </row>
    <row r="215" spans="1:65" s="13" customFormat="1" ht="11.25">
      <c r="B215" s="194"/>
      <c r="C215" s="195"/>
      <c r="D215" s="192" t="s">
        <v>138</v>
      </c>
      <c r="E215" s="196" t="s">
        <v>19</v>
      </c>
      <c r="F215" s="197" t="s">
        <v>386</v>
      </c>
      <c r="G215" s="195"/>
      <c r="H215" s="198">
        <v>170</v>
      </c>
      <c r="I215" s="199"/>
      <c r="J215" s="195"/>
      <c r="K215" s="195"/>
      <c r="L215" s="200"/>
      <c r="M215" s="201"/>
      <c r="N215" s="202"/>
      <c r="O215" s="202"/>
      <c r="P215" s="202"/>
      <c r="Q215" s="202"/>
      <c r="R215" s="202"/>
      <c r="S215" s="202"/>
      <c r="T215" s="203"/>
      <c r="AT215" s="204" t="s">
        <v>138</v>
      </c>
      <c r="AU215" s="204" t="s">
        <v>83</v>
      </c>
      <c r="AV215" s="13" t="s">
        <v>83</v>
      </c>
      <c r="AW215" s="13" t="s">
        <v>35</v>
      </c>
      <c r="AX215" s="13" t="s">
        <v>73</v>
      </c>
      <c r="AY215" s="204" t="s">
        <v>124</v>
      </c>
    </row>
    <row r="216" spans="1:65" s="13" customFormat="1" ht="11.25">
      <c r="B216" s="194"/>
      <c r="C216" s="195"/>
      <c r="D216" s="192" t="s">
        <v>138</v>
      </c>
      <c r="E216" s="196" t="s">
        <v>19</v>
      </c>
      <c r="F216" s="197" t="s">
        <v>387</v>
      </c>
      <c r="G216" s="195"/>
      <c r="H216" s="198">
        <v>170</v>
      </c>
      <c r="I216" s="199"/>
      <c r="J216" s="195"/>
      <c r="K216" s="195"/>
      <c r="L216" s="200"/>
      <c r="M216" s="201"/>
      <c r="N216" s="202"/>
      <c r="O216" s="202"/>
      <c r="P216" s="202"/>
      <c r="Q216" s="202"/>
      <c r="R216" s="202"/>
      <c r="S216" s="202"/>
      <c r="T216" s="203"/>
      <c r="AT216" s="204" t="s">
        <v>138</v>
      </c>
      <c r="AU216" s="204" t="s">
        <v>83</v>
      </c>
      <c r="AV216" s="13" t="s">
        <v>83</v>
      </c>
      <c r="AW216" s="13" t="s">
        <v>35</v>
      </c>
      <c r="AX216" s="13" t="s">
        <v>73</v>
      </c>
      <c r="AY216" s="204" t="s">
        <v>124</v>
      </c>
    </row>
    <row r="217" spans="1:65" s="14" customFormat="1" ht="11.25">
      <c r="B217" s="215"/>
      <c r="C217" s="216"/>
      <c r="D217" s="192" t="s">
        <v>138</v>
      </c>
      <c r="E217" s="217" t="s">
        <v>19</v>
      </c>
      <c r="F217" s="218" t="s">
        <v>278</v>
      </c>
      <c r="G217" s="216"/>
      <c r="H217" s="219">
        <v>340</v>
      </c>
      <c r="I217" s="220"/>
      <c r="J217" s="216"/>
      <c r="K217" s="216"/>
      <c r="L217" s="221"/>
      <c r="M217" s="222"/>
      <c r="N217" s="223"/>
      <c r="O217" s="223"/>
      <c r="P217" s="223"/>
      <c r="Q217" s="223"/>
      <c r="R217" s="223"/>
      <c r="S217" s="223"/>
      <c r="T217" s="224"/>
      <c r="AT217" s="225" t="s">
        <v>138</v>
      </c>
      <c r="AU217" s="225" t="s">
        <v>83</v>
      </c>
      <c r="AV217" s="14" t="s">
        <v>132</v>
      </c>
      <c r="AW217" s="14" t="s">
        <v>35</v>
      </c>
      <c r="AX217" s="14" t="s">
        <v>81</v>
      </c>
      <c r="AY217" s="225" t="s">
        <v>124</v>
      </c>
    </row>
    <row r="218" spans="1:65" s="2" customFormat="1" ht="16.5" customHeight="1">
      <c r="A218" s="35"/>
      <c r="B218" s="36"/>
      <c r="C218" s="174" t="s">
        <v>388</v>
      </c>
      <c r="D218" s="174" t="s">
        <v>127</v>
      </c>
      <c r="E218" s="175" t="s">
        <v>389</v>
      </c>
      <c r="F218" s="176" t="s">
        <v>390</v>
      </c>
      <c r="G218" s="177" t="s">
        <v>151</v>
      </c>
      <c r="H218" s="178">
        <v>104</v>
      </c>
      <c r="I218" s="179"/>
      <c r="J218" s="180">
        <f>ROUND(I218*H218,2)</f>
        <v>0</v>
      </c>
      <c r="K218" s="176" t="s">
        <v>19</v>
      </c>
      <c r="L218" s="40"/>
      <c r="M218" s="181" t="s">
        <v>19</v>
      </c>
      <c r="N218" s="182" t="s">
        <v>44</v>
      </c>
      <c r="O218" s="65"/>
      <c r="P218" s="183">
        <f>O218*H218</f>
        <v>0</v>
      </c>
      <c r="Q218" s="183">
        <v>0</v>
      </c>
      <c r="R218" s="183">
        <f>Q218*H218</f>
        <v>0</v>
      </c>
      <c r="S218" s="183">
        <v>0</v>
      </c>
      <c r="T218" s="18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5" t="s">
        <v>132</v>
      </c>
      <c r="AT218" s="185" t="s">
        <v>127</v>
      </c>
      <c r="AU218" s="185" t="s">
        <v>83</v>
      </c>
      <c r="AY218" s="18" t="s">
        <v>124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8" t="s">
        <v>81</v>
      </c>
      <c r="BK218" s="186">
        <f>ROUND(I218*H218,2)</f>
        <v>0</v>
      </c>
      <c r="BL218" s="18" t="s">
        <v>132</v>
      </c>
      <c r="BM218" s="185" t="s">
        <v>391</v>
      </c>
    </row>
    <row r="219" spans="1:65" s="2" customFormat="1" ht="19.5">
      <c r="A219" s="35"/>
      <c r="B219" s="36"/>
      <c r="C219" s="37"/>
      <c r="D219" s="192" t="s">
        <v>136</v>
      </c>
      <c r="E219" s="37"/>
      <c r="F219" s="193" t="s">
        <v>392</v>
      </c>
      <c r="G219" s="37"/>
      <c r="H219" s="37"/>
      <c r="I219" s="189"/>
      <c r="J219" s="37"/>
      <c r="K219" s="37"/>
      <c r="L219" s="40"/>
      <c r="M219" s="190"/>
      <c r="N219" s="191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136</v>
      </c>
      <c r="AU219" s="18" t="s">
        <v>83</v>
      </c>
    </row>
    <row r="220" spans="1:65" s="2" customFormat="1" ht="24.2" customHeight="1">
      <c r="A220" s="35"/>
      <c r="B220" s="36"/>
      <c r="C220" s="174" t="s">
        <v>393</v>
      </c>
      <c r="D220" s="174" t="s">
        <v>127</v>
      </c>
      <c r="E220" s="175" t="s">
        <v>394</v>
      </c>
      <c r="F220" s="176" t="s">
        <v>395</v>
      </c>
      <c r="G220" s="177" t="s">
        <v>151</v>
      </c>
      <c r="H220" s="178">
        <v>1248</v>
      </c>
      <c r="I220" s="179"/>
      <c r="J220" s="180">
        <f>ROUND(I220*H220,2)</f>
        <v>0</v>
      </c>
      <c r="K220" s="176" t="s">
        <v>19</v>
      </c>
      <c r="L220" s="40"/>
      <c r="M220" s="181" t="s">
        <v>19</v>
      </c>
      <c r="N220" s="182" t="s">
        <v>44</v>
      </c>
      <c r="O220" s="65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132</v>
      </c>
      <c r="AT220" s="185" t="s">
        <v>127</v>
      </c>
      <c r="AU220" s="185" t="s">
        <v>83</v>
      </c>
      <c r="AY220" s="18" t="s">
        <v>124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8" t="s">
        <v>81</v>
      </c>
      <c r="BK220" s="186">
        <f>ROUND(I220*H220,2)</f>
        <v>0</v>
      </c>
      <c r="BL220" s="18" t="s">
        <v>132</v>
      </c>
      <c r="BM220" s="185" t="s">
        <v>396</v>
      </c>
    </row>
    <row r="221" spans="1:65" s="2" customFormat="1" ht="19.5">
      <c r="A221" s="35"/>
      <c r="B221" s="36"/>
      <c r="C221" s="37"/>
      <c r="D221" s="192" t="s">
        <v>136</v>
      </c>
      <c r="E221" s="37"/>
      <c r="F221" s="193" t="s">
        <v>397</v>
      </c>
      <c r="G221" s="37"/>
      <c r="H221" s="37"/>
      <c r="I221" s="189"/>
      <c r="J221" s="37"/>
      <c r="K221" s="37"/>
      <c r="L221" s="40"/>
      <c r="M221" s="190"/>
      <c r="N221" s="191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136</v>
      </c>
      <c r="AU221" s="18" t="s">
        <v>83</v>
      </c>
    </row>
    <row r="222" spans="1:65" s="13" customFormat="1" ht="11.25">
      <c r="B222" s="194"/>
      <c r="C222" s="195"/>
      <c r="D222" s="192" t="s">
        <v>138</v>
      </c>
      <c r="E222" s="196" t="s">
        <v>19</v>
      </c>
      <c r="F222" s="197" t="s">
        <v>398</v>
      </c>
      <c r="G222" s="195"/>
      <c r="H222" s="198">
        <v>208</v>
      </c>
      <c r="I222" s="199"/>
      <c r="J222" s="195"/>
      <c r="K222" s="195"/>
      <c r="L222" s="200"/>
      <c r="M222" s="201"/>
      <c r="N222" s="202"/>
      <c r="O222" s="202"/>
      <c r="P222" s="202"/>
      <c r="Q222" s="202"/>
      <c r="R222" s="202"/>
      <c r="S222" s="202"/>
      <c r="T222" s="203"/>
      <c r="AT222" s="204" t="s">
        <v>138</v>
      </c>
      <c r="AU222" s="204" t="s">
        <v>83</v>
      </c>
      <c r="AV222" s="13" t="s">
        <v>83</v>
      </c>
      <c r="AW222" s="13" t="s">
        <v>35</v>
      </c>
      <c r="AX222" s="13" t="s">
        <v>73</v>
      </c>
      <c r="AY222" s="204" t="s">
        <v>124</v>
      </c>
    </row>
    <row r="223" spans="1:65" s="13" customFormat="1" ht="11.25">
      <c r="B223" s="194"/>
      <c r="C223" s="195"/>
      <c r="D223" s="192" t="s">
        <v>138</v>
      </c>
      <c r="E223" s="196" t="s">
        <v>19</v>
      </c>
      <c r="F223" s="197" t="s">
        <v>399</v>
      </c>
      <c r="G223" s="195"/>
      <c r="H223" s="198">
        <v>1040</v>
      </c>
      <c r="I223" s="199"/>
      <c r="J223" s="195"/>
      <c r="K223" s="195"/>
      <c r="L223" s="200"/>
      <c r="M223" s="201"/>
      <c r="N223" s="202"/>
      <c r="O223" s="202"/>
      <c r="P223" s="202"/>
      <c r="Q223" s="202"/>
      <c r="R223" s="202"/>
      <c r="S223" s="202"/>
      <c r="T223" s="203"/>
      <c r="AT223" s="204" t="s">
        <v>138</v>
      </c>
      <c r="AU223" s="204" t="s">
        <v>83</v>
      </c>
      <c r="AV223" s="13" t="s">
        <v>83</v>
      </c>
      <c r="AW223" s="13" t="s">
        <v>35</v>
      </c>
      <c r="AX223" s="13" t="s">
        <v>73</v>
      </c>
      <c r="AY223" s="204" t="s">
        <v>124</v>
      </c>
    </row>
    <row r="224" spans="1:65" s="14" customFormat="1" ht="11.25">
      <c r="B224" s="215"/>
      <c r="C224" s="216"/>
      <c r="D224" s="192" t="s">
        <v>138</v>
      </c>
      <c r="E224" s="217" t="s">
        <v>19</v>
      </c>
      <c r="F224" s="218" t="s">
        <v>278</v>
      </c>
      <c r="G224" s="216"/>
      <c r="H224" s="219">
        <v>1248</v>
      </c>
      <c r="I224" s="220"/>
      <c r="J224" s="216"/>
      <c r="K224" s="216"/>
      <c r="L224" s="221"/>
      <c r="M224" s="222"/>
      <c r="N224" s="223"/>
      <c r="O224" s="223"/>
      <c r="P224" s="223"/>
      <c r="Q224" s="223"/>
      <c r="R224" s="223"/>
      <c r="S224" s="223"/>
      <c r="T224" s="224"/>
      <c r="AT224" s="225" t="s">
        <v>138</v>
      </c>
      <c r="AU224" s="225" t="s">
        <v>83</v>
      </c>
      <c r="AV224" s="14" t="s">
        <v>132</v>
      </c>
      <c r="AW224" s="14" t="s">
        <v>35</v>
      </c>
      <c r="AX224" s="14" t="s">
        <v>81</v>
      </c>
      <c r="AY224" s="225" t="s">
        <v>124</v>
      </c>
    </row>
    <row r="225" spans="1:65" s="2" customFormat="1" ht="16.5" customHeight="1">
      <c r="A225" s="35"/>
      <c r="B225" s="36"/>
      <c r="C225" s="174" t="s">
        <v>400</v>
      </c>
      <c r="D225" s="174" t="s">
        <v>127</v>
      </c>
      <c r="E225" s="175" t="s">
        <v>401</v>
      </c>
      <c r="F225" s="176" t="s">
        <v>402</v>
      </c>
      <c r="G225" s="177" t="s">
        <v>358</v>
      </c>
      <c r="H225" s="178">
        <v>4160</v>
      </c>
      <c r="I225" s="179"/>
      <c r="J225" s="180">
        <f>ROUND(I225*H225,2)</f>
        <v>0</v>
      </c>
      <c r="K225" s="176" t="s">
        <v>19</v>
      </c>
      <c r="L225" s="40"/>
      <c r="M225" s="181" t="s">
        <v>19</v>
      </c>
      <c r="N225" s="182" t="s">
        <v>44</v>
      </c>
      <c r="O225" s="65"/>
      <c r="P225" s="183">
        <f>O225*H225</f>
        <v>0</v>
      </c>
      <c r="Q225" s="183">
        <v>0</v>
      </c>
      <c r="R225" s="183">
        <f>Q225*H225</f>
        <v>0</v>
      </c>
      <c r="S225" s="183">
        <v>0</v>
      </c>
      <c r="T225" s="18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5" t="s">
        <v>132</v>
      </c>
      <c r="AT225" s="185" t="s">
        <v>127</v>
      </c>
      <c r="AU225" s="185" t="s">
        <v>83</v>
      </c>
      <c r="AY225" s="18" t="s">
        <v>124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18" t="s">
        <v>81</v>
      </c>
      <c r="BK225" s="186">
        <f>ROUND(I225*H225,2)</f>
        <v>0</v>
      </c>
      <c r="BL225" s="18" t="s">
        <v>132</v>
      </c>
      <c r="BM225" s="185" t="s">
        <v>403</v>
      </c>
    </row>
    <row r="226" spans="1:65" s="2" customFormat="1" ht="19.5">
      <c r="A226" s="35"/>
      <c r="B226" s="36"/>
      <c r="C226" s="37"/>
      <c r="D226" s="192" t="s">
        <v>136</v>
      </c>
      <c r="E226" s="37"/>
      <c r="F226" s="193" t="s">
        <v>397</v>
      </c>
      <c r="G226" s="37"/>
      <c r="H226" s="37"/>
      <c r="I226" s="189"/>
      <c r="J226" s="37"/>
      <c r="K226" s="37"/>
      <c r="L226" s="40"/>
      <c r="M226" s="190"/>
      <c r="N226" s="191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136</v>
      </c>
      <c r="AU226" s="18" t="s">
        <v>83</v>
      </c>
    </row>
    <row r="227" spans="1:65" s="13" customFormat="1" ht="11.25">
      <c r="B227" s="194"/>
      <c r="C227" s="195"/>
      <c r="D227" s="192" t="s">
        <v>138</v>
      </c>
      <c r="E227" s="196" t="s">
        <v>19</v>
      </c>
      <c r="F227" s="197" t="s">
        <v>404</v>
      </c>
      <c r="G227" s="195"/>
      <c r="H227" s="198">
        <v>4160</v>
      </c>
      <c r="I227" s="199"/>
      <c r="J227" s="195"/>
      <c r="K227" s="195"/>
      <c r="L227" s="200"/>
      <c r="M227" s="201"/>
      <c r="N227" s="202"/>
      <c r="O227" s="202"/>
      <c r="P227" s="202"/>
      <c r="Q227" s="202"/>
      <c r="R227" s="202"/>
      <c r="S227" s="202"/>
      <c r="T227" s="203"/>
      <c r="AT227" s="204" t="s">
        <v>138</v>
      </c>
      <c r="AU227" s="204" t="s">
        <v>83</v>
      </c>
      <c r="AV227" s="13" t="s">
        <v>83</v>
      </c>
      <c r="AW227" s="13" t="s">
        <v>35</v>
      </c>
      <c r="AX227" s="13" t="s">
        <v>81</v>
      </c>
      <c r="AY227" s="204" t="s">
        <v>124</v>
      </c>
    </row>
    <row r="228" spans="1:65" s="2" customFormat="1" ht="16.5" customHeight="1">
      <c r="A228" s="35"/>
      <c r="B228" s="36"/>
      <c r="C228" s="174" t="s">
        <v>405</v>
      </c>
      <c r="D228" s="174" t="s">
        <v>127</v>
      </c>
      <c r="E228" s="175" t="s">
        <v>406</v>
      </c>
      <c r="F228" s="176" t="s">
        <v>407</v>
      </c>
      <c r="G228" s="177" t="s">
        <v>130</v>
      </c>
      <c r="H228" s="178">
        <v>21900</v>
      </c>
      <c r="I228" s="179"/>
      <c r="J228" s="180">
        <f>ROUND(I228*H228,2)</f>
        <v>0</v>
      </c>
      <c r="K228" s="176" t="s">
        <v>131</v>
      </c>
      <c r="L228" s="40"/>
      <c r="M228" s="181" t="s">
        <v>19</v>
      </c>
      <c r="N228" s="182" t="s">
        <v>44</v>
      </c>
      <c r="O228" s="65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5" t="s">
        <v>132</v>
      </c>
      <c r="AT228" s="185" t="s">
        <v>127</v>
      </c>
      <c r="AU228" s="185" t="s">
        <v>83</v>
      </c>
      <c r="AY228" s="18" t="s">
        <v>124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8" t="s">
        <v>81</v>
      </c>
      <c r="BK228" s="186">
        <f>ROUND(I228*H228,2)</f>
        <v>0</v>
      </c>
      <c r="BL228" s="18" t="s">
        <v>132</v>
      </c>
      <c r="BM228" s="185" t="s">
        <v>408</v>
      </c>
    </row>
    <row r="229" spans="1:65" s="2" customFormat="1" ht="11.25">
      <c r="A229" s="35"/>
      <c r="B229" s="36"/>
      <c r="C229" s="37"/>
      <c r="D229" s="187" t="s">
        <v>134</v>
      </c>
      <c r="E229" s="37"/>
      <c r="F229" s="188" t="s">
        <v>409</v>
      </c>
      <c r="G229" s="37"/>
      <c r="H229" s="37"/>
      <c r="I229" s="189"/>
      <c r="J229" s="37"/>
      <c r="K229" s="37"/>
      <c r="L229" s="40"/>
      <c r="M229" s="190"/>
      <c r="N229" s="19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134</v>
      </c>
      <c r="AU229" s="18" t="s">
        <v>83</v>
      </c>
    </row>
    <row r="230" spans="1:65" s="2" customFormat="1" ht="19.5">
      <c r="A230" s="35"/>
      <c r="B230" s="36"/>
      <c r="C230" s="37"/>
      <c r="D230" s="192" t="s">
        <v>136</v>
      </c>
      <c r="E230" s="37"/>
      <c r="F230" s="193" t="s">
        <v>410</v>
      </c>
      <c r="G230" s="37"/>
      <c r="H230" s="37"/>
      <c r="I230" s="189"/>
      <c r="J230" s="37"/>
      <c r="K230" s="37"/>
      <c r="L230" s="40"/>
      <c r="M230" s="190"/>
      <c r="N230" s="191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136</v>
      </c>
      <c r="AU230" s="18" t="s">
        <v>83</v>
      </c>
    </row>
    <row r="231" spans="1:65" s="13" customFormat="1" ht="11.25">
      <c r="B231" s="194"/>
      <c r="C231" s="195"/>
      <c r="D231" s="192" t="s">
        <v>138</v>
      </c>
      <c r="E231" s="196" t="s">
        <v>19</v>
      </c>
      <c r="F231" s="197" t="s">
        <v>411</v>
      </c>
      <c r="G231" s="195"/>
      <c r="H231" s="198">
        <v>21900</v>
      </c>
      <c r="I231" s="199"/>
      <c r="J231" s="195"/>
      <c r="K231" s="195"/>
      <c r="L231" s="200"/>
      <c r="M231" s="201"/>
      <c r="N231" s="202"/>
      <c r="O231" s="202"/>
      <c r="P231" s="202"/>
      <c r="Q231" s="202"/>
      <c r="R231" s="202"/>
      <c r="S231" s="202"/>
      <c r="T231" s="203"/>
      <c r="AT231" s="204" t="s">
        <v>138</v>
      </c>
      <c r="AU231" s="204" t="s">
        <v>83</v>
      </c>
      <c r="AV231" s="13" t="s">
        <v>83</v>
      </c>
      <c r="AW231" s="13" t="s">
        <v>35</v>
      </c>
      <c r="AX231" s="13" t="s">
        <v>81</v>
      </c>
      <c r="AY231" s="204" t="s">
        <v>124</v>
      </c>
    </row>
    <row r="232" spans="1:65" s="2" customFormat="1" ht="16.5" customHeight="1">
      <c r="A232" s="35"/>
      <c r="B232" s="36"/>
      <c r="C232" s="174" t="s">
        <v>412</v>
      </c>
      <c r="D232" s="174" t="s">
        <v>127</v>
      </c>
      <c r="E232" s="175" t="s">
        <v>413</v>
      </c>
      <c r="F232" s="176" t="s">
        <v>414</v>
      </c>
      <c r="G232" s="177" t="s">
        <v>242</v>
      </c>
      <c r="H232" s="178">
        <v>124.8</v>
      </c>
      <c r="I232" s="179"/>
      <c r="J232" s="180">
        <f>ROUND(I232*H232,2)</f>
        <v>0</v>
      </c>
      <c r="K232" s="176" t="s">
        <v>131</v>
      </c>
      <c r="L232" s="40"/>
      <c r="M232" s="181" t="s">
        <v>19</v>
      </c>
      <c r="N232" s="182" t="s">
        <v>44</v>
      </c>
      <c r="O232" s="65"/>
      <c r="P232" s="183">
        <f>O232*H232</f>
        <v>0</v>
      </c>
      <c r="Q232" s="183">
        <v>0</v>
      </c>
      <c r="R232" s="183">
        <f>Q232*H232</f>
        <v>0</v>
      </c>
      <c r="S232" s="183">
        <v>0</v>
      </c>
      <c r="T232" s="18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5" t="s">
        <v>132</v>
      </c>
      <c r="AT232" s="185" t="s">
        <v>127</v>
      </c>
      <c r="AU232" s="185" t="s">
        <v>83</v>
      </c>
      <c r="AY232" s="18" t="s">
        <v>124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8" t="s">
        <v>81</v>
      </c>
      <c r="BK232" s="186">
        <f>ROUND(I232*H232,2)</f>
        <v>0</v>
      </c>
      <c r="BL232" s="18" t="s">
        <v>132</v>
      </c>
      <c r="BM232" s="185" t="s">
        <v>415</v>
      </c>
    </row>
    <row r="233" spans="1:65" s="2" customFormat="1" ht="11.25">
      <c r="A233" s="35"/>
      <c r="B233" s="36"/>
      <c r="C233" s="37"/>
      <c r="D233" s="187" t="s">
        <v>134</v>
      </c>
      <c r="E233" s="37"/>
      <c r="F233" s="188" t="s">
        <v>416</v>
      </c>
      <c r="G233" s="37"/>
      <c r="H233" s="37"/>
      <c r="I233" s="189"/>
      <c r="J233" s="37"/>
      <c r="K233" s="37"/>
      <c r="L233" s="40"/>
      <c r="M233" s="190"/>
      <c r="N233" s="191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134</v>
      </c>
      <c r="AU233" s="18" t="s">
        <v>83</v>
      </c>
    </row>
    <row r="234" spans="1:65" s="2" customFormat="1" ht="29.25">
      <c r="A234" s="35"/>
      <c r="B234" s="36"/>
      <c r="C234" s="37"/>
      <c r="D234" s="192" t="s">
        <v>136</v>
      </c>
      <c r="E234" s="37"/>
      <c r="F234" s="193" t="s">
        <v>417</v>
      </c>
      <c r="G234" s="37"/>
      <c r="H234" s="37"/>
      <c r="I234" s="189"/>
      <c r="J234" s="37"/>
      <c r="K234" s="37"/>
      <c r="L234" s="40"/>
      <c r="M234" s="190"/>
      <c r="N234" s="191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136</v>
      </c>
      <c r="AU234" s="18" t="s">
        <v>83</v>
      </c>
    </row>
    <row r="235" spans="1:65" s="13" customFormat="1" ht="11.25">
      <c r="B235" s="194"/>
      <c r="C235" s="195"/>
      <c r="D235" s="192" t="s">
        <v>138</v>
      </c>
      <c r="E235" s="196" t="s">
        <v>19</v>
      </c>
      <c r="F235" s="197" t="s">
        <v>418</v>
      </c>
      <c r="G235" s="195"/>
      <c r="H235" s="198">
        <v>41.6</v>
      </c>
      <c r="I235" s="199"/>
      <c r="J235" s="195"/>
      <c r="K235" s="195"/>
      <c r="L235" s="200"/>
      <c r="M235" s="201"/>
      <c r="N235" s="202"/>
      <c r="O235" s="202"/>
      <c r="P235" s="202"/>
      <c r="Q235" s="202"/>
      <c r="R235" s="202"/>
      <c r="S235" s="202"/>
      <c r="T235" s="203"/>
      <c r="AT235" s="204" t="s">
        <v>138</v>
      </c>
      <c r="AU235" s="204" t="s">
        <v>83</v>
      </c>
      <c r="AV235" s="13" t="s">
        <v>83</v>
      </c>
      <c r="AW235" s="13" t="s">
        <v>35</v>
      </c>
      <c r="AX235" s="13" t="s">
        <v>73</v>
      </c>
      <c r="AY235" s="204" t="s">
        <v>124</v>
      </c>
    </row>
    <row r="236" spans="1:65" s="13" customFormat="1" ht="11.25">
      <c r="B236" s="194"/>
      <c r="C236" s="195"/>
      <c r="D236" s="192" t="s">
        <v>138</v>
      </c>
      <c r="E236" s="196" t="s">
        <v>19</v>
      </c>
      <c r="F236" s="197" t="s">
        <v>419</v>
      </c>
      <c r="G236" s="195"/>
      <c r="H236" s="198">
        <v>83.2</v>
      </c>
      <c r="I236" s="199"/>
      <c r="J236" s="195"/>
      <c r="K236" s="195"/>
      <c r="L236" s="200"/>
      <c r="M236" s="201"/>
      <c r="N236" s="202"/>
      <c r="O236" s="202"/>
      <c r="P236" s="202"/>
      <c r="Q236" s="202"/>
      <c r="R236" s="202"/>
      <c r="S236" s="202"/>
      <c r="T236" s="203"/>
      <c r="AT236" s="204" t="s">
        <v>138</v>
      </c>
      <c r="AU236" s="204" t="s">
        <v>83</v>
      </c>
      <c r="AV236" s="13" t="s">
        <v>83</v>
      </c>
      <c r="AW236" s="13" t="s">
        <v>35</v>
      </c>
      <c r="AX236" s="13" t="s">
        <v>73</v>
      </c>
      <c r="AY236" s="204" t="s">
        <v>124</v>
      </c>
    </row>
    <row r="237" spans="1:65" s="14" customFormat="1" ht="11.25">
      <c r="B237" s="215"/>
      <c r="C237" s="216"/>
      <c r="D237" s="192" t="s">
        <v>138</v>
      </c>
      <c r="E237" s="217" t="s">
        <v>19</v>
      </c>
      <c r="F237" s="218" t="s">
        <v>278</v>
      </c>
      <c r="G237" s="216"/>
      <c r="H237" s="219">
        <v>124.80000000000001</v>
      </c>
      <c r="I237" s="220"/>
      <c r="J237" s="216"/>
      <c r="K237" s="216"/>
      <c r="L237" s="221"/>
      <c r="M237" s="222"/>
      <c r="N237" s="223"/>
      <c r="O237" s="223"/>
      <c r="P237" s="223"/>
      <c r="Q237" s="223"/>
      <c r="R237" s="223"/>
      <c r="S237" s="223"/>
      <c r="T237" s="224"/>
      <c r="AT237" s="225" t="s">
        <v>138</v>
      </c>
      <c r="AU237" s="225" t="s">
        <v>83</v>
      </c>
      <c r="AV237" s="14" t="s">
        <v>132</v>
      </c>
      <c r="AW237" s="14" t="s">
        <v>35</v>
      </c>
      <c r="AX237" s="14" t="s">
        <v>81</v>
      </c>
      <c r="AY237" s="225" t="s">
        <v>124</v>
      </c>
    </row>
    <row r="238" spans="1:65" s="2" customFormat="1" ht="16.5" customHeight="1">
      <c r="A238" s="35"/>
      <c r="B238" s="36"/>
      <c r="C238" s="174" t="s">
        <v>420</v>
      </c>
      <c r="D238" s="174" t="s">
        <v>127</v>
      </c>
      <c r="E238" s="175" t="s">
        <v>421</v>
      </c>
      <c r="F238" s="176" t="s">
        <v>422</v>
      </c>
      <c r="G238" s="177" t="s">
        <v>242</v>
      </c>
      <c r="H238" s="178">
        <v>124.8</v>
      </c>
      <c r="I238" s="179"/>
      <c r="J238" s="180">
        <f>ROUND(I238*H238,2)</f>
        <v>0</v>
      </c>
      <c r="K238" s="176" t="s">
        <v>131</v>
      </c>
      <c r="L238" s="40"/>
      <c r="M238" s="181" t="s">
        <v>19</v>
      </c>
      <c r="N238" s="182" t="s">
        <v>44</v>
      </c>
      <c r="O238" s="65"/>
      <c r="P238" s="183">
        <f>O238*H238</f>
        <v>0</v>
      </c>
      <c r="Q238" s="183">
        <v>0</v>
      </c>
      <c r="R238" s="183">
        <f>Q238*H238</f>
        <v>0</v>
      </c>
      <c r="S238" s="183">
        <v>0</v>
      </c>
      <c r="T238" s="18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5" t="s">
        <v>132</v>
      </c>
      <c r="AT238" s="185" t="s">
        <v>127</v>
      </c>
      <c r="AU238" s="185" t="s">
        <v>83</v>
      </c>
      <c r="AY238" s="18" t="s">
        <v>124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8" t="s">
        <v>81</v>
      </c>
      <c r="BK238" s="186">
        <f>ROUND(I238*H238,2)</f>
        <v>0</v>
      </c>
      <c r="BL238" s="18" t="s">
        <v>132</v>
      </c>
      <c r="BM238" s="185" t="s">
        <v>423</v>
      </c>
    </row>
    <row r="239" spans="1:65" s="2" customFormat="1" ht="11.25">
      <c r="A239" s="35"/>
      <c r="B239" s="36"/>
      <c r="C239" s="37"/>
      <c r="D239" s="187" t="s">
        <v>134</v>
      </c>
      <c r="E239" s="37"/>
      <c r="F239" s="188" t="s">
        <v>424</v>
      </c>
      <c r="G239" s="37"/>
      <c r="H239" s="37"/>
      <c r="I239" s="189"/>
      <c r="J239" s="37"/>
      <c r="K239" s="37"/>
      <c r="L239" s="40"/>
      <c r="M239" s="190"/>
      <c r="N239" s="191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134</v>
      </c>
      <c r="AU239" s="18" t="s">
        <v>83</v>
      </c>
    </row>
    <row r="240" spans="1:65" s="2" customFormat="1" ht="16.5" customHeight="1">
      <c r="A240" s="35"/>
      <c r="B240" s="36"/>
      <c r="C240" s="174" t="s">
        <v>425</v>
      </c>
      <c r="D240" s="174" t="s">
        <v>127</v>
      </c>
      <c r="E240" s="175" t="s">
        <v>426</v>
      </c>
      <c r="F240" s="176" t="s">
        <v>264</v>
      </c>
      <c r="G240" s="177" t="s">
        <v>242</v>
      </c>
      <c r="H240" s="178">
        <v>624</v>
      </c>
      <c r="I240" s="179"/>
      <c r="J240" s="180">
        <f>ROUND(I240*H240,2)</f>
        <v>0</v>
      </c>
      <c r="K240" s="176" t="s">
        <v>131</v>
      </c>
      <c r="L240" s="40"/>
      <c r="M240" s="181" t="s">
        <v>19</v>
      </c>
      <c r="N240" s="182" t="s">
        <v>44</v>
      </c>
      <c r="O240" s="65"/>
      <c r="P240" s="183">
        <f>O240*H240</f>
        <v>0</v>
      </c>
      <c r="Q240" s="183">
        <v>0</v>
      </c>
      <c r="R240" s="183">
        <f>Q240*H240</f>
        <v>0</v>
      </c>
      <c r="S240" s="183">
        <v>0</v>
      </c>
      <c r="T240" s="184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5" t="s">
        <v>132</v>
      </c>
      <c r="AT240" s="185" t="s">
        <v>127</v>
      </c>
      <c r="AU240" s="185" t="s">
        <v>83</v>
      </c>
      <c r="AY240" s="18" t="s">
        <v>124</v>
      </c>
      <c r="BE240" s="186">
        <f>IF(N240="základní",J240,0)</f>
        <v>0</v>
      </c>
      <c r="BF240" s="186">
        <f>IF(N240="snížená",J240,0)</f>
        <v>0</v>
      </c>
      <c r="BG240" s="186">
        <f>IF(N240="zákl. přenesená",J240,0)</f>
        <v>0</v>
      </c>
      <c r="BH240" s="186">
        <f>IF(N240="sníž. přenesená",J240,0)</f>
        <v>0</v>
      </c>
      <c r="BI240" s="186">
        <f>IF(N240="nulová",J240,0)</f>
        <v>0</v>
      </c>
      <c r="BJ240" s="18" t="s">
        <v>81</v>
      </c>
      <c r="BK240" s="186">
        <f>ROUND(I240*H240,2)</f>
        <v>0</v>
      </c>
      <c r="BL240" s="18" t="s">
        <v>132</v>
      </c>
      <c r="BM240" s="185" t="s">
        <v>427</v>
      </c>
    </row>
    <row r="241" spans="1:65" s="2" customFormat="1" ht="11.25">
      <c r="A241" s="35"/>
      <c r="B241" s="36"/>
      <c r="C241" s="37"/>
      <c r="D241" s="187" t="s">
        <v>134</v>
      </c>
      <c r="E241" s="37"/>
      <c r="F241" s="188" t="s">
        <v>428</v>
      </c>
      <c r="G241" s="37"/>
      <c r="H241" s="37"/>
      <c r="I241" s="189"/>
      <c r="J241" s="37"/>
      <c r="K241" s="37"/>
      <c r="L241" s="40"/>
      <c r="M241" s="190"/>
      <c r="N241" s="191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134</v>
      </c>
      <c r="AU241" s="18" t="s">
        <v>83</v>
      </c>
    </row>
    <row r="242" spans="1:65" s="2" customFormat="1" ht="19.5">
      <c r="A242" s="35"/>
      <c r="B242" s="36"/>
      <c r="C242" s="37"/>
      <c r="D242" s="192" t="s">
        <v>136</v>
      </c>
      <c r="E242" s="37"/>
      <c r="F242" s="193" t="s">
        <v>429</v>
      </c>
      <c r="G242" s="37"/>
      <c r="H242" s="37"/>
      <c r="I242" s="189"/>
      <c r="J242" s="37"/>
      <c r="K242" s="37"/>
      <c r="L242" s="40"/>
      <c r="M242" s="190"/>
      <c r="N242" s="191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136</v>
      </c>
      <c r="AU242" s="18" t="s">
        <v>83</v>
      </c>
    </row>
    <row r="243" spans="1:65" s="13" customFormat="1" ht="11.25">
      <c r="B243" s="194"/>
      <c r="C243" s="195"/>
      <c r="D243" s="192" t="s">
        <v>138</v>
      </c>
      <c r="E243" s="196" t="s">
        <v>19</v>
      </c>
      <c r="F243" s="197" t="s">
        <v>430</v>
      </c>
      <c r="G243" s="195"/>
      <c r="H243" s="198">
        <v>624</v>
      </c>
      <c r="I243" s="199"/>
      <c r="J243" s="195"/>
      <c r="K243" s="195"/>
      <c r="L243" s="200"/>
      <c r="M243" s="201"/>
      <c r="N243" s="202"/>
      <c r="O243" s="202"/>
      <c r="P243" s="202"/>
      <c r="Q243" s="202"/>
      <c r="R243" s="202"/>
      <c r="S243" s="202"/>
      <c r="T243" s="203"/>
      <c r="AT243" s="204" t="s">
        <v>138</v>
      </c>
      <c r="AU243" s="204" t="s">
        <v>83</v>
      </c>
      <c r="AV243" s="13" t="s">
        <v>83</v>
      </c>
      <c r="AW243" s="13" t="s">
        <v>35</v>
      </c>
      <c r="AX243" s="13" t="s">
        <v>81</v>
      </c>
      <c r="AY243" s="204" t="s">
        <v>124</v>
      </c>
    </row>
    <row r="244" spans="1:65" s="12" customFormat="1" ht="22.9" customHeight="1">
      <c r="B244" s="158"/>
      <c r="C244" s="159"/>
      <c r="D244" s="160" t="s">
        <v>72</v>
      </c>
      <c r="E244" s="172" t="s">
        <v>431</v>
      </c>
      <c r="F244" s="172" t="s">
        <v>432</v>
      </c>
      <c r="G244" s="159"/>
      <c r="H244" s="159"/>
      <c r="I244" s="162"/>
      <c r="J244" s="173">
        <f>BK244</f>
        <v>0</v>
      </c>
      <c r="K244" s="159"/>
      <c r="L244" s="164"/>
      <c r="M244" s="165"/>
      <c r="N244" s="166"/>
      <c r="O244" s="166"/>
      <c r="P244" s="167">
        <f>SUM(P245:P270)</f>
        <v>0</v>
      </c>
      <c r="Q244" s="166"/>
      <c r="R244" s="167">
        <f>SUM(R245:R270)</f>
        <v>0</v>
      </c>
      <c r="S244" s="166"/>
      <c r="T244" s="168">
        <f>SUM(T245:T270)</f>
        <v>0</v>
      </c>
      <c r="AR244" s="169" t="s">
        <v>81</v>
      </c>
      <c r="AT244" s="170" t="s">
        <v>72</v>
      </c>
      <c r="AU244" s="170" t="s">
        <v>81</v>
      </c>
      <c r="AY244" s="169" t="s">
        <v>124</v>
      </c>
      <c r="BK244" s="171">
        <f>SUM(BK245:BK270)</f>
        <v>0</v>
      </c>
    </row>
    <row r="245" spans="1:65" s="2" customFormat="1" ht="16.5" customHeight="1">
      <c r="A245" s="35"/>
      <c r="B245" s="36"/>
      <c r="C245" s="174" t="s">
        <v>433</v>
      </c>
      <c r="D245" s="174" t="s">
        <v>127</v>
      </c>
      <c r="E245" s="175" t="s">
        <v>434</v>
      </c>
      <c r="F245" s="176" t="s">
        <v>390</v>
      </c>
      <c r="G245" s="177" t="s">
        <v>151</v>
      </c>
      <c r="H245" s="178">
        <v>104</v>
      </c>
      <c r="I245" s="179"/>
      <c r="J245" s="180">
        <f>ROUND(I245*H245,2)</f>
        <v>0</v>
      </c>
      <c r="K245" s="176" t="s">
        <v>19</v>
      </c>
      <c r="L245" s="40"/>
      <c r="M245" s="181" t="s">
        <v>19</v>
      </c>
      <c r="N245" s="182" t="s">
        <v>44</v>
      </c>
      <c r="O245" s="65"/>
      <c r="P245" s="183">
        <f>O245*H245</f>
        <v>0</v>
      </c>
      <c r="Q245" s="183">
        <v>0</v>
      </c>
      <c r="R245" s="183">
        <f>Q245*H245</f>
        <v>0</v>
      </c>
      <c r="S245" s="183">
        <v>0</v>
      </c>
      <c r="T245" s="184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5" t="s">
        <v>132</v>
      </c>
      <c r="AT245" s="185" t="s">
        <v>127</v>
      </c>
      <c r="AU245" s="185" t="s">
        <v>83</v>
      </c>
      <c r="AY245" s="18" t="s">
        <v>124</v>
      </c>
      <c r="BE245" s="186">
        <f>IF(N245="základní",J245,0)</f>
        <v>0</v>
      </c>
      <c r="BF245" s="186">
        <f>IF(N245="snížená",J245,0)</f>
        <v>0</v>
      </c>
      <c r="BG245" s="186">
        <f>IF(N245="zákl. přenesená",J245,0)</f>
        <v>0</v>
      </c>
      <c r="BH245" s="186">
        <f>IF(N245="sníž. přenesená",J245,0)</f>
        <v>0</v>
      </c>
      <c r="BI245" s="186">
        <f>IF(N245="nulová",J245,0)</f>
        <v>0</v>
      </c>
      <c r="BJ245" s="18" t="s">
        <v>81</v>
      </c>
      <c r="BK245" s="186">
        <f>ROUND(I245*H245,2)</f>
        <v>0</v>
      </c>
      <c r="BL245" s="18" t="s">
        <v>132</v>
      </c>
      <c r="BM245" s="185" t="s">
        <v>435</v>
      </c>
    </row>
    <row r="246" spans="1:65" s="2" customFormat="1" ht="19.5">
      <c r="A246" s="35"/>
      <c r="B246" s="36"/>
      <c r="C246" s="37"/>
      <c r="D246" s="192" t="s">
        <v>136</v>
      </c>
      <c r="E246" s="37"/>
      <c r="F246" s="193" t="s">
        <v>392</v>
      </c>
      <c r="G246" s="37"/>
      <c r="H246" s="37"/>
      <c r="I246" s="189"/>
      <c r="J246" s="37"/>
      <c r="K246" s="37"/>
      <c r="L246" s="40"/>
      <c r="M246" s="190"/>
      <c r="N246" s="191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136</v>
      </c>
      <c r="AU246" s="18" t="s">
        <v>83</v>
      </c>
    </row>
    <row r="247" spans="1:65" s="2" customFormat="1" ht="24.2" customHeight="1">
      <c r="A247" s="35"/>
      <c r="B247" s="36"/>
      <c r="C247" s="174" t="s">
        <v>436</v>
      </c>
      <c r="D247" s="174" t="s">
        <v>127</v>
      </c>
      <c r="E247" s="175" t="s">
        <v>437</v>
      </c>
      <c r="F247" s="176" t="s">
        <v>395</v>
      </c>
      <c r="G247" s="177" t="s">
        <v>151</v>
      </c>
      <c r="H247" s="178">
        <v>1248</v>
      </c>
      <c r="I247" s="179"/>
      <c r="J247" s="180">
        <f>ROUND(I247*H247,2)</f>
        <v>0</v>
      </c>
      <c r="K247" s="176" t="s">
        <v>19</v>
      </c>
      <c r="L247" s="40"/>
      <c r="M247" s="181" t="s">
        <v>19</v>
      </c>
      <c r="N247" s="182" t="s">
        <v>44</v>
      </c>
      <c r="O247" s="65"/>
      <c r="P247" s="183">
        <f>O247*H247</f>
        <v>0</v>
      </c>
      <c r="Q247" s="183">
        <v>0</v>
      </c>
      <c r="R247" s="183">
        <f>Q247*H247</f>
        <v>0</v>
      </c>
      <c r="S247" s="183">
        <v>0</v>
      </c>
      <c r="T247" s="18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5" t="s">
        <v>132</v>
      </c>
      <c r="AT247" s="185" t="s">
        <v>127</v>
      </c>
      <c r="AU247" s="185" t="s">
        <v>83</v>
      </c>
      <c r="AY247" s="18" t="s">
        <v>124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8" t="s">
        <v>81</v>
      </c>
      <c r="BK247" s="186">
        <f>ROUND(I247*H247,2)</f>
        <v>0</v>
      </c>
      <c r="BL247" s="18" t="s">
        <v>132</v>
      </c>
      <c r="BM247" s="185" t="s">
        <v>438</v>
      </c>
    </row>
    <row r="248" spans="1:65" s="2" customFormat="1" ht="19.5">
      <c r="A248" s="35"/>
      <c r="B248" s="36"/>
      <c r="C248" s="37"/>
      <c r="D248" s="192" t="s">
        <v>136</v>
      </c>
      <c r="E248" s="37"/>
      <c r="F248" s="193" t="s">
        <v>397</v>
      </c>
      <c r="G248" s="37"/>
      <c r="H248" s="37"/>
      <c r="I248" s="189"/>
      <c r="J248" s="37"/>
      <c r="K248" s="37"/>
      <c r="L248" s="40"/>
      <c r="M248" s="190"/>
      <c r="N248" s="191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136</v>
      </c>
      <c r="AU248" s="18" t="s">
        <v>83</v>
      </c>
    </row>
    <row r="249" spans="1:65" s="13" customFormat="1" ht="11.25">
      <c r="B249" s="194"/>
      <c r="C249" s="195"/>
      <c r="D249" s="192" t="s">
        <v>138</v>
      </c>
      <c r="E249" s="196" t="s">
        <v>19</v>
      </c>
      <c r="F249" s="197" t="s">
        <v>398</v>
      </c>
      <c r="G249" s="195"/>
      <c r="H249" s="198">
        <v>208</v>
      </c>
      <c r="I249" s="199"/>
      <c r="J249" s="195"/>
      <c r="K249" s="195"/>
      <c r="L249" s="200"/>
      <c r="M249" s="201"/>
      <c r="N249" s="202"/>
      <c r="O249" s="202"/>
      <c r="P249" s="202"/>
      <c r="Q249" s="202"/>
      <c r="R249" s="202"/>
      <c r="S249" s="202"/>
      <c r="T249" s="203"/>
      <c r="AT249" s="204" t="s">
        <v>138</v>
      </c>
      <c r="AU249" s="204" t="s">
        <v>83</v>
      </c>
      <c r="AV249" s="13" t="s">
        <v>83</v>
      </c>
      <c r="AW249" s="13" t="s">
        <v>35</v>
      </c>
      <c r="AX249" s="13" t="s">
        <v>73</v>
      </c>
      <c r="AY249" s="204" t="s">
        <v>124</v>
      </c>
    </row>
    <row r="250" spans="1:65" s="13" customFormat="1" ht="11.25">
      <c r="B250" s="194"/>
      <c r="C250" s="195"/>
      <c r="D250" s="192" t="s">
        <v>138</v>
      </c>
      <c r="E250" s="196" t="s">
        <v>19</v>
      </c>
      <c r="F250" s="197" t="s">
        <v>399</v>
      </c>
      <c r="G250" s="195"/>
      <c r="H250" s="198">
        <v>1040</v>
      </c>
      <c r="I250" s="199"/>
      <c r="J250" s="195"/>
      <c r="K250" s="195"/>
      <c r="L250" s="200"/>
      <c r="M250" s="201"/>
      <c r="N250" s="202"/>
      <c r="O250" s="202"/>
      <c r="P250" s="202"/>
      <c r="Q250" s="202"/>
      <c r="R250" s="202"/>
      <c r="S250" s="202"/>
      <c r="T250" s="203"/>
      <c r="AT250" s="204" t="s">
        <v>138</v>
      </c>
      <c r="AU250" s="204" t="s">
        <v>83</v>
      </c>
      <c r="AV250" s="13" t="s">
        <v>83</v>
      </c>
      <c r="AW250" s="13" t="s">
        <v>35</v>
      </c>
      <c r="AX250" s="13" t="s">
        <v>73</v>
      </c>
      <c r="AY250" s="204" t="s">
        <v>124</v>
      </c>
    </row>
    <row r="251" spans="1:65" s="14" customFormat="1" ht="11.25">
      <c r="B251" s="215"/>
      <c r="C251" s="216"/>
      <c r="D251" s="192" t="s">
        <v>138</v>
      </c>
      <c r="E251" s="217" t="s">
        <v>19</v>
      </c>
      <c r="F251" s="218" t="s">
        <v>278</v>
      </c>
      <c r="G251" s="216"/>
      <c r="H251" s="219">
        <v>1248</v>
      </c>
      <c r="I251" s="220"/>
      <c r="J251" s="216"/>
      <c r="K251" s="216"/>
      <c r="L251" s="221"/>
      <c r="M251" s="222"/>
      <c r="N251" s="223"/>
      <c r="O251" s="223"/>
      <c r="P251" s="223"/>
      <c r="Q251" s="223"/>
      <c r="R251" s="223"/>
      <c r="S251" s="223"/>
      <c r="T251" s="224"/>
      <c r="AT251" s="225" t="s">
        <v>138</v>
      </c>
      <c r="AU251" s="225" t="s">
        <v>83</v>
      </c>
      <c r="AV251" s="14" t="s">
        <v>132</v>
      </c>
      <c r="AW251" s="14" t="s">
        <v>35</v>
      </c>
      <c r="AX251" s="14" t="s">
        <v>81</v>
      </c>
      <c r="AY251" s="225" t="s">
        <v>124</v>
      </c>
    </row>
    <row r="252" spans="1:65" s="2" customFormat="1" ht="16.5" customHeight="1">
      <c r="A252" s="35"/>
      <c r="B252" s="36"/>
      <c r="C252" s="174" t="s">
        <v>439</v>
      </c>
      <c r="D252" s="174" t="s">
        <v>127</v>
      </c>
      <c r="E252" s="175" t="s">
        <v>440</v>
      </c>
      <c r="F252" s="176" t="s">
        <v>402</v>
      </c>
      <c r="G252" s="177" t="s">
        <v>358</v>
      </c>
      <c r="H252" s="178">
        <v>4160</v>
      </c>
      <c r="I252" s="179"/>
      <c r="J252" s="180">
        <f>ROUND(I252*H252,2)</f>
        <v>0</v>
      </c>
      <c r="K252" s="176" t="s">
        <v>19</v>
      </c>
      <c r="L252" s="40"/>
      <c r="M252" s="181" t="s">
        <v>19</v>
      </c>
      <c r="N252" s="182" t="s">
        <v>44</v>
      </c>
      <c r="O252" s="65"/>
      <c r="P252" s="183">
        <f>O252*H252</f>
        <v>0</v>
      </c>
      <c r="Q252" s="183">
        <v>0</v>
      </c>
      <c r="R252" s="183">
        <f>Q252*H252</f>
        <v>0</v>
      </c>
      <c r="S252" s="183">
        <v>0</v>
      </c>
      <c r="T252" s="184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5" t="s">
        <v>132</v>
      </c>
      <c r="AT252" s="185" t="s">
        <v>127</v>
      </c>
      <c r="AU252" s="185" t="s">
        <v>83</v>
      </c>
      <c r="AY252" s="18" t="s">
        <v>124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8" t="s">
        <v>81</v>
      </c>
      <c r="BK252" s="186">
        <f>ROUND(I252*H252,2)</f>
        <v>0</v>
      </c>
      <c r="BL252" s="18" t="s">
        <v>132</v>
      </c>
      <c r="BM252" s="185" t="s">
        <v>441</v>
      </c>
    </row>
    <row r="253" spans="1:65" s="2" customFormat="1" ht="19.5">
      <c r="A253" s="35"/>
      <c r="B253" s="36"/>
      <c r="C253" s="37"/>
      <c r="D253" s="192" t="s">
        <v>136</v>
      </c>
      <c r="E253" s="37"/>
      <c r="F253" s="193" t="s">
        <v>397</v>
      </c>
      <c r="G253" s="37"/>
      <c r="H253" s="37"/>
      <c r="I253" s="189"/>
      <c r="J253" s="37"/>
      <c r="K253" s="37"/>
      <c r="L253" s="40"/>
      <c r="M253" s="190"/>
      <c r="N253" s="191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136</v>
      </c>
      <c r="AU253" s="18" t="s">
        <v>83</v>
      </c>
    </row>
    <row r="254" spans="1:65" s="13" customFormat="1" ht="11.25">
      <c r="B254" s="194"/>
      <c r="C254" s="195"/>
      <c r="D254" s="192" t="s">
        <v>138</v>
      </c>
      <c r="E254" s="196" t="s">
        <v>19</v>
      </c>
      <c r="F254" s="197" t="s">
        <v>404</v>
      </c>
      <c r="G254" s="195"/>
      <c r="H254" s="198">
        <v>4160</v>
      </c>
      <c r="I254" s="199"/>
      <c r="J254" s="195"/>
      <c r="K254" s="195"/>
      <c r="L254" s="200"/>
      <c r="M254" s="201"/>
      <c r="N254" s="202"/>
      <c r="O254" s="202"/>
      <c r="P254" s="202"/>
      <c r="Q254" s="202"/>
      <c r="R254" s="202"/>
      <c r="S254" s="202"/>
      <c r="T254" s="203"/>
      <c r="AT254" s="204" t="s">
        <v>138</v>
      </c>
      <c r="AU254" s="204" t="s">
        <v>83</v>
      </c>
      <c r="AV254" s="13" t="s">
        <v>83</v>
      </c>
      <c r="AW254" s="13" t="s">
        <v>35</v>
      </c>
      <c r="AX254" s="13" t="s">
        <v>81</v>
      </c>
      <c r="AY254" s="204" t="s">
        <v>124</v>
      </c>
    </row>
    <row r="255" spans="1:65" s="2" customFormat="1" ht="16.5" customHeight="1">
      <c r="A255" s="35"/>
      <c r="B255" s="36"/>
      <c r="C255" s="174" t="s">
        <v>442</v>
      </c>
      <c r="D255" s="174" t="s">
        <v>127</v>
      </c>
      <c r="E255" s="175" t="s">
        <v>406</v>
      </c>
      <c r="F255" s="176" t="s">
        <v>407</v>
      </c>
      <c r="G255" s="177" t="s">
        <v>130</v>
      </c>
      <c r="H255" s="178">
        <v>21900</v>
      </c>
      <c r="I255" s="179"/>
      <c r="J255" s="180">
        <f>ROUND(I255*H255,2)</f>
        <v>0</v>
      </c>
      <c r="K255" s="176" t="s">
        <v>131</v>
      </c>
      <c r="L255" s="40"/>
      <c r="M255" s="181" t="s">
        <v>19</v>
      </c>
      <c r="N255" s="182" t="s">
        <v>44</v>
      </c>
      <c r="O255" s="65"/>
      <c r="P255" s="183">
        <f>O255*H255</f>
        <v>0</v>
      </c>
      <c r="Q255" s="183">
        <v>0</v>
      </c>
      <c r="R255" s="183">
        <f>Q255*H255</f>
        <v>0</v>
      </c>
      <c r="S255" s="183">
        <v>0</v>
      </c>
      <c r="T255" s="184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85" t="s">
        <v>132</v>
      </c>
      <c r="AT255" s="185" t="s">
        <v>127</v>
      </c>
      <c r="AU255" s="185" t="s">
        <v>83</v>
      </c>
      <c r="AY255" s="18" t="s">
        <v>124</v>
      </c>
      <c r="BE255" s="186">
        <f>IF(N255="základní",J255,0)</f>
        <v>0</v>
      </c>
      <c r="BF255" s="186">
        <f>IF(N255="snížená",J255,0)</f>
        <v>0</v>
      </c>
      <c r="BG255" s="186">
        <f>IF(N255="zákl. přenesená",J255,0)</f>
        <v>0</v>
      </c>
      <c r="BH255" s="186">
        <f>IF(N255="sníž. přenesená",J255,0)</f>
        <v>0</v>
      </c>
      <c r="BI255" s="186">
        <f>IF(N255="nulová",J255,0)</f>
        <v>0</v>
      </c>
      <c r="BJ255" s="18" t="s">
        <v>81</v>
      </c>
      <c r="BK255" s="186">
        <f>ROUND(I255*H255,2)</f>
        <v>0</v>
      </c>
      <c r="BL255" s="18" t="s">
        <v>132</v>
      </c>
      <c r="BM255" s="185" t="s">
        <v>443</v>
      </c>
    </row>
    <row r="256" spans="1:65" s="2" customFormat="1" ht="11.25">
      <c r="A256" s="35"/>
      <c r="B256" s="36"/>
      <c r="C256" s="37"/>
      <c r="D256" s="187" t="s">
        <v>134</v>
      </c>
      <c r="E256" s="37"/>
      <c r="F256" s="188" t="s">
        <v>409</v>
      </c>
      <c r="G256" s="37"/>
      <c r="H256" s="37"/>
      <c r="I256" s="189"/>
      <c r="J256" s="37"/>
      <c r="K256" s="37"/>
      <c r="L256" s="40"/>
      <c r="M256" s="190"/>
      <c r="N256" s="191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134</v>
      </c>
      <c r="AU256" s="18" t="s">
        <v>83</v>
      </c>
    </row>
    <row r="257" spans="1:65" s="2" customFormat="1" ht="19.5">
      <c r="A257" s="35"/>
      <c r="B257" s="36"/>
      <c r="C257" s="37"/>
      <c r="D257" s="192" t="s">
        <v>136</v>
      </c>
      <c r="E257" s="37"/>
      <c r="F257" s="193" t="s">
        <v>410</v>
      </c>
      <c r="G257" s="37"/>
      <c r="H257" s="37"/>
      <c r="I257" s="189"/>
      <c r="J257" s="37"/>
      <c r="K257" s="37"/>
      <c r="L257" s="40"/>
      <c r="M257" s="190"/>
      <c r="N257" s="191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136</v>
      </c>
      <c r="AU257" s="18" t="s">
        <v>83</v>
      </c>
    </row>
    <row r="258" spans="1:65" s="13" customFormat="1" ht="11.25">
      <c r="B258" s="194"/>
      <c r="C258" s="195"/>
      <c r="D258" s="192" t="s">
        <v>138</v>
      </c>
      <c r="E258" s="196" t="s">
        <v>19</v>
      </c>
      <c r="F258" s="197" t="s">
        <v>411</v>
      </c>
      <c r="G258" s="195"/>
      <c r="H258" s="198">
        <v>21900</v>
      </c>
      <c r="I258" s="199"/>
      <c r="J258" s="195"/>
      <c r="K258" s="195"/>
      <c r="L258" s="200"/>
      <c r="M258" s="201"/>
      <c r="N258" s="202"/>
      <c r="O258" s="202"/>
      <c r="P258" s="202"/>
      <c r="Q258" s="202"/>
      <c r="R258" s="202"/>
      <c r="S258" s="202"/>
      <c r="T258" s="203"/>
      <c r="AT258" s="204" t="s">
        <v>138</v>
      </c>
      <c r="AU258" s="204" t="s">
        <v>83</v>
      </c>
      <c r="AV258" s="13" t="s">
        <v>83</v>
      </c>
      <c r="AW258" s="13" t="s">
        <v>35</v>
      </c>
      <c r="AX258" s="13" t="s">
        <v>81</v>
      </c>
      <c r="AY258" s="204" t="s">
        <v>124</v>
      </c>
    </row>
    <row r="259" spans="1:65" s="2" customFormat="1" ht="16.5" customHeight="1">
      <c r="A259" s="35"/>
      <c r="B259" s="36"/>
      <c r="C259" s="174" t="s">
        <v>444</v>
      </c>
      <c r="D259" s="174" t="s">
        <v>127</v>
      </c>
      <c r="E259" s="175" t="s">
        <v>445</v>
      </c>
      <c r="F259" s="176" t="s">
        <v>414</v>
      </c>
      <c r="G259" s="177" t="s">
        <v>242</v>
      </c>
      <c r="H259" s="178">
        <v>93.6</v>
      </c>
      <c r="I259" s="179"/>
      <c r="J259" s="180">
        <f>ROUND(I259*H259,2)</f>
        <v>0</v>
      </c>
      <c r="K259" s="176" t="s">
        <v>131</v>
      </c>
      <c r="L259" s="40"/>
      <c r="M259" s="181" t="s">
        <v>19</v>
      </c>
      <c r="N259" s="182" t="s">
        <v>44</v>
      </c>
      <c r="O259" s="65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5" t="s">
        <v>132</v>
      </c>
      <c r="AT259" s="185" t="s">
        <v>127</v>
      </c>
      <c r="AU259" s="185" t="s">
        <v>83</v>
      </c>
      <c r="AY259" s="18" t="s">
        <v>124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8" t="s">
        <v>81</v>
      </c>
      <c r="BK259" s="186">
        <f>ROUND(I259*H259,2)</f>
        <v>0</v>
      </c>
      <c r="BL259" s="18" t="s">
        <v>132</v>
      </c>
      <c r="BM259" s="185" t="s">
        <v>446</v>
      </c>
    </row>
    <row r="260" spans="1:65" s="2" customFormat="1" ht="11.25">
      <c r="A260" s="35"/>
      <c r="B260" s="36"/>
      <c r="C260" s="37"/>
      <c r="D260" s="187" t="s">
        <v>134</v>
      </c>
      <c r="E260" s="37"/>
      <c r="F260" s="188" t="s">
        <v>447</v>
      </c>
      <c r="G260" s="37"/>
      <c r="H260" s="37"/>
      <c r="I260" s="189"/>
      <c r="J260" s="37"/>
      <c r="K260" s="37"/>
      <c r="L260" s="40"/>
      <c r="M260" s="190"/>
      <c r="N260" s="191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134</v>
      </c>
      <c r="AU260" s="18" t="s">
        <v>83</v>
      </c>
    </row>
    <row r="261" spans="1:65" s="2" customFormat="1" ht="29.25">
      <c r="A261" s="35"/>
      <c r="B261" s="36"/>
      <c r="C261" s="37"/>
      <c r="D261" s="192" t="s">
        <v>136</v>
      </c>
      <c r="E261" s="37"/>
      <c r="F261" s="193" t="s">
        <v>417</v>
      </c>
      <c r="G261" s="37"/>
      <c r="H261" s="37"/>
      <c r="I261" s="189"/>
      <c r="J261" s="37"/>
      <c r="K261" s="37"/>
      <c r="L261" s="40"/>
      <c r="M261" s="190"/>
      <c r="N261" s="191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136</v>
      </c>
      <c r="AU261" s="18" t="s">
        <v>83</v>
      </c>
    </row>
    <row r="262" spans="1:65" s="13" customFormat="1" ht="11.25">
      <c r="B262" s="194"/>
      <c r="C262" s="195"/>
      <c r="D262" s="192" t="s">
        <v>138</v>
      </c>
      <c r="E262" s="196" t="s">
        <v>19</v>
      </c>
      <c r="F262" s="197" t="s">
        <v>448</v>
      </c>
      <c r="G262" s="195"/>
      <c r="H262" s="198">
        <v>31.2</v>
      </c>
      <c r="I262" s="199"/>
      <c r="J262" s="195"/>
      <c r="K262" s="195"/>
      <c r="L262" s="200"/>
      <c r="M262" s="201"/>
      <c r="N262" s="202"/>
      <c r="O262" s="202"/>
      <c r="P262" s="202"/>
      <c r="Q262" s="202"/>
      <c r="R262" s="202"/>
      <c r="S262" s="202"/>
      <c r="T262" s="203"/>
      <c r="AT262" s="204" t="s">
        <v>138</v>
      </c>
      <c r="AU262" s="204" t="s">
        <v>83</v>
      </c>
      <c r="AV262" s="13" t="s">
        <v>83</v>
      </c>
      <c r="AW262" s="13" t="s">
        <v>35</v>
      </c>
      <c r="AX262" s="13" t="s">
        <v>73</v>
      </c>
      <c r="AY262" s="204" t="s">
        <v>124</v>
      </c>
    </row>
    <row r="263" spans="1:65" s="13" customFormat="1" ht="11.25">
      <c r="B263" s="194"/>
      <c r="C263" s="195"/>
      <c r="D263" s="192" t="s">
        <v>138</v>
      </c>
      <c r="E263" s="196" t="s">
        <v>19</v>
      </c>
      <c r="F263" s="197" t="s">
        <v>449</v>
      </c>
      <c r="G263" s="195"/>
      <c r="H263" s="198">
        <v>62.4</v>
      </c>
      <c r="I263" s="199"/>
      <c r="J263" s="195"/>
      <c r="K263" s="195"/>
      <c r="L263" s="200"/>
      <c r="M263" s="201"/>
      <c r="N263" s="202"/>
      <c r="O263" s="202"/>
      <c r="P263" s="202"/>
      <c r="Q263" s="202"/>
      <c r="R263" s="202"/>
      <c r="S263" s="202"/>
      <c r="T263" s="203"/>
      <c r="AT263" s="204" t="s">
        <v>138</v>
      </c>
      <c r="AU263" s="204" t="s">
        <v>83</v>
      </c>
      <c r="AV263" s="13" t="s">
        <v>83</v>
      </c>
      <c r="AW263" s="13" t="s">
        <v>35</v>
      </c>
      <c r="AX263" s="13" t="s">
        <v>73</v>
      </c>
      <c r="AY263" s="204" t="s">
        <v>124</v>
      </c>
    </row>
    <row r="264" spans="1:65" s="14" customFormat="1" ht="11.25">
      <c r="B264" s="215"/>
      <c r="C264" s="216"/>
      <c r="D264" s="192" t="s">
        <v>138</v>
      </c>
      <c r="E264" s="217" t="s">
        <v>19</v>
      </c>
      <c r="F264" s="218" t="s">
        <v>278</v>
      </c>
      <c r="G264" s="216"/>
      <c r="H264" s="219">
        <v>93.6</v>
      </c>
      <c r="I264" s="220"/>
      <c r="J264" s="216"/>
      <c r="K264" s="216"/>
      <c r="L264" s="221"/>
      <c r="M264" s="222"/>
      <c r="N264" s="223"/>
      <c r="O264" s="223"/>
      <c r="P264" s="223"/>
      <c r="Q264" s="223"/>
      <c r="R264" s="223"/>
      <c r="S264" s="223"/>
      <c r="T264" s="224"/>
      <c r="AT264" s="225" t="s">
        <v>138</v>
      </c>
      <c r="AU264" s="225" t="s">
        <v>83</v>
      </c>
      <c r="AV264" s="14" t="s">
        <v>132</v>
      </c>
      <c r="AW264" s="14" t="s">
        <v>35</v>
      </c>
      <c r="AX264" s="14" t="s">
        <v>81</v>
      </c>
      <c r="AY264" s="225" t="s">
        <v>124</v>
      </c>
    </row>
    <row r="265" spans="1:65" s="2" customFormat="1" ht="16.5" customHeight="1">
      <c r="A265" s="35"/>
      <c r="B265" s="36"/>
      <c r="C265" s="174" t="s">
        <v>450</v>
      </c>
      <c r="D265" s="174" t="s">
        <v>127</v>
      </c>
      <c r="E265" s="175" t="s">
        <v>451</v>
      </c>
      <c r="F265" s="176" t="s">
        <v>422</v>
      </c>
      <c r="G265" s="177" t="s">
        <v>242</v>
      </c>
      <c r="H265" s="178">
        <v>93.6</v>
      </c>
      <c r="I265" s="179"/>
      <c r="J265" s="180">
        <f>ROUND(I265*H265,2)</f>
        <v>0</v>
      </c>
      <c r="K265" s="176" t="s">
        <v>131</v>
      </c>
      <c r="L265" s="40"/>
      <c r="M265" s="181" t="s">
        <v>19</v>
      </c>
      <c r="N265" s="182" t="s">
        <v>44</v>
      </c>
      <c r="O265" s="65"/>
      <c r="P265" s="183">
        <f>O265*H265</f>
        <v>0</v>
      </c>
      <c r="Q265" s="183">
        <v>0</v>
      </c>
      <c r="R265" s="183">
        <f>Q265*H265</f>
        <v>0</v>
      </c>
      <c r="S265" s="183">
        <v>0</v>
      </c>
      <c r="T265" s="184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85" t="s">
        <v>132</v>
      </c>
      <c r="AT265" s="185" t="s">
        <v>127</v>
      </c>
      <c r="AU265" s="185" t="s">
        <v>83</v>
      </c>
      <c r="AY265" s="18" t="s">
        <v>124</v>
      </c>
      <c r="BE265" s="186">
        <f>IF(N265="základní",J265,0)</f>
        <v>0</v>
      </c>
      <c r="BF265" s="186">
        <f>IF(N265="snížená",J265,0)</f>
        <v>0</v>
      </c>
      <c r="BG265" s="186">
        <f>IF(N265="zákl. přenesená",J265,0)</f>
        <v>0</v>
      </c>
      <c r="BH265" s="186">
        <f>IF(N265="sníž. přenesená",J265,0)</f>
        <v>0</v>
      </c>
      <c r="BI265" s="186">
        <f>IF(N265="nulová",J265,0)</f>
        <v>0</v>
      </c>
      <c r="BJ265" s="18" t="s">
        <v>81</v>
      </c>
      <c r="BK265" s="186">
        <f>ROUND(I265*H265,2)</f>
        <v>0</v>
      </c>
      <c r="BL265" s="18" t="s">
        <v>132</v>
      </c>
      <c r="BM265" s="185" t="s">
        <v>452</v>
      </c>
    </row>
    <row r="266" spans="1:65" s="2" customFormat="1" ht="11.25">
      <c r="A266" s="35"/>
      <c r="B266" s="36"/>
      <c r="C266" s="37"/>
      <c r="D266" s="187" t="s">
        <v>134</v>
      </c>
      <c r="E266" s="37"/>
      <c r="F266" s="188" t="s">
        <v>453</v>
      </c>
      <c r="G266" s="37"/>
      <c r="H266" s="37"/>
      <c r="I266" s="189"/>
      <c r="J266" s="37"/>
      <c r="K266" s="37"/>
      <c r="L266" s="40"/>
      <c r="M266" s="190"/>
      <c r="N266" s="191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134</v>
      </c>
      <c r="AU266" s="18" t="s">
        <v>83</v>
      </c>
    </row>
    <row r="267" spans="1:65" s="2" customFormat="1" ht="16.5" customHeight="1">
      <c r="A267" s="35"/>
      <c r="B267" s="36"/>
      <c r="C267" s="174" t="s">
        <v>454</v>
      </c>
      <c r="D267" s="174" t="s">
        <v>127</v>
      </c>
      <c r="E267" s="175" t="s">
        <v>455</v>
      </c>
      <c r="F267" s="176" t="s">
        <v>264</v>
      </c>
      <c r="G267" s="177" t="s">
        <v>242</v>
      </c>
      <c r="H267" s="178">
        <v>468</v>
      </c>
      <c r="I267" s="179"/>
      <c r="J267" s="180">
        <f>ROUND(I267*H267,2)</f>
        <v>0</v>
      </c>
      <c r="K267" s="176" t="s">
        <v>131</v>
      </c>
      <c r="L267" s="40"/>
      <c r="M267" s="181" t="s">
        <v>19</v>
      </c>
      <c r="N267" s="182" t="s">
        <v>44</v>
      </c>
      <c r="O267" s="65"/>
      <c r="P267" s="183">
        <f>O267*H267</f>
        <v>0</v>
      </c>
      <c r="Q267" s="183">
        <v>0</v>
      </c>
      <c r="R267" s="183">
        <f>Q267*H267</f>
        <v>0</v>
      </c>
      <c r="S267" s="183">
        <v>0</v>
      </c>
      <c r="T267" s="184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5" t="s">
        <v>132</v>
      </c>
      <c r="AT267" s="185" t="s">
        <v>127</v>
      </c>
      <c r="AU267" s="185" t="s">
        <v>83</v>
      </c>
      <c r="AY267" s="18" t="s">
        <v>124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8" t="s">
        <v>81</v>
      </c>
      <c r="BK267" s="186">
        <f>ROUND(I267*H267,2)</f>
        <v>0</v>
      </c>
      <c r="BL267" s="18" t="s">
        <v>132</v>
      </c>
      <c r="BM267" s="185" t="s">
        <v>456</v>
      </c>
    </row>
    <row r="268" spans="1:65" s="2" customFormat="1" ht="11.25">
      <c r="A268" s="35"/>
      <c r="B268" s="36"/>
      <c r="C268" s="37"/>
      <c r="D268" s="187" t="s">
        <v>134</v>
      </c>
      <c r="E268" s="37"/>
      <c r="F268" s="188" t="s">
        <v>457</v>
      </c>
      <c r="G268" s="37"/>
      <c r="H268" s="37"/>
      <c r="I268" s="189"/>
      <c r="J268" s="37"/>
      <c r="K268" s="37"/>
      <c r="L268" s="40"/>
      <c r="M268" s="190"/>
      <c r="N268" s="191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134</v>
      </c>
      <c r="AU268" s="18" t="s">
        <v>83</v>
      </c>
    </row>
    <row r="269" spans="1:65" s="2" customFormat="1" ht="19.5">
      <c r="A269" s="35"/>
      <c r="B269" s="36"/>
      <c r="C269" s="37"/>
      <c r="D269" s="192" t="s">
        <v>136</v>
      </c>
      <c r="E269" s="37"/>
      <c r="F269" s="193" t="s">
        <v>429</v>
      </c>
      <c r="G269" s="37"/>
      <c r="H269" s="37"/>
      <c r="I269" s="189"/>
      <c r="J269" s="37"/>
      <c r="K269" s="37"/>
      <c r="L269" s="40"/>
      <c r="M269" s="190"/>
      <c r="N269" s="191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136</v>
      </c>
      <c r="AU269" s="18" t="s">
        <v>83</v>
      </c>
    </row>
    <row r="270" spans="1:65" s="13" customFormat="1" ht="11.25">
      <c r="B270" s="194"/>
      <c r="C270" s="195"/>
      <c r="D270" s="192" t="s">
        <v>138</v>
      </c>
      <c r="E270" s="196" t="s">
        <v>19</v>
      </c>
      <c r="F270" s="197" t="s">
        <v>458</v>
      </c>
      <c r="G270" s="195"/>
      <c r="H270" s="198">
        <v>468</v>
      </c>
      <c r="I270" s="199"/>
      <c r="J270" s="195"/>
      <c r="K270" s="195"/>
      <c r="L270" s="200"/>
      <c r="M270" s="201"/>
      <c r="N270" s="202"/>
      <c r="O270" s="202"/>
      <c r="P270" s="202"/>
      <c r="Q270" s="202"/>
      <c r="R270" s="202"/>
      <c r="S270" s="202"/>
      <c r="T270" s="203"/>
      <c r="AT270" s="204" t="s">
        <v>138</v>
      </c>
      <c r="AU270" s="204" t="s">
        <v>83</v>
      </c>
      <c r="AV270" s="13" t="s">
        <v>83</v>
      </c>
      <c r="AW270" s="13" t="s">
        <v>35</v>
      </c>
      <c r="AX270" s="13" t="s">
        <v>81</v>
      </c>
      <c r="AY270" s="204" t="s">
        <v>124</v>
      </c>
    </row>
    <row r="271" spans="1:65" s="12" customFormat="1" ht="22.9" customHeight="1">
      <c r="B271" s="158"/>
      <c r="C271" s="159"/>
      <c r="D271" s="160" t="s">
        <v>72</v>
      </c>
      <c r="E271" s="172" t="s">
        <v>459</v>
      </c>
      <c r="F271" s="172" t="s">
        <v>460</v>
      </c>
      <c r="G271" s="159"/>
      <c r="H271" s="159"/>
      <c r="I271" s="162"/>
      <c r="J271" s="173">
        <f>BK271</f>
        <v>0</v>
      </c>
      <c r="K271" s="159"/>
      <c r="L271" s="164"/>
      <c r="M271" s="165"/>
      <c r="N271" s="166"/>
      <c r="O271" s="166"/>
      <c r="P271" s="167">
        <f>SUM(P272:P324)</f>
        <v>0</v>
      </c>
      <c r="Q271" s="166"/>
      <c r="R271" s="167">
        <f>SUM(R272:R324)</f>
        <v>0</v>
      </c>
      <c r="S271" s="166"/>
      <c r="T271" s="168">
        <f>SUM(T272:T324)</f>
        <v>0</v>
      </c>
      <c r="AR271" s="169" t="s">
        <v>81</v>
      </c>
      <c r="AT271" s="170" t="s">
        <v>72</v>
      </c>
      <c r="AU271" s="170" t="s">
        <v>81</v>
      </c>
      <c r="AY271" s="169" t="s">
        <v>124</v>
      </c>
      <c r="BK271" s="171">
        <f>SUM(BK272:BK324)</f>
        <v>0</v>
      </c>
    </row>
    <row r="272" spans="1:65" s="2" customFormat="1" ht="16.5" customHeight="1">
      <c r="A272" s="35"/>
      <c r="B272" s="36"/>
      <c r="C272" s="174" t="s">
        <v>461</v>
      </c>
      <c r="D272" s="174" t="s">
        <v>127</v>
      </c>
      <c r="E272" s="175" t="s">
        <v>462</v>
      </c>
      <c r="F272" s="176" t="s">
        <v>463</v>
      </c>
      <c r="G272" s="177" t="s">
        <v>151</v>
      </c>
      <c r="H272" s="178">
        <v>104</v>
      </c>
      <c r="I272" s="179"/>
      <c r="J272" s="180">
        <f>ROUND(I272*H272,2)</f>
        <v>0</v>
      </c>
      <c r="K272" s="176" t="s">
        <v>131</v>
      </c>
      <c r="L272" s="40"/>
      <c r="M272" s="181" t="s">
        <v>19</v>
      </c>
      <c r="N272" s="182" t="s">
        <v>44</v>
      </c>
      <c r="O272" s="65"/>
      <c r="P272" s="183">
        <f>O272*H272</f>
        <v>0</v>
      </c>
      <c r="Q272" s="183">
        <v>0</v>
      </c>
      <c r="R272" s="183">
        <f>Q272*H272</f>
        <v>0</v>
      </c>
      <c r="S272" s="183">
        <v>0</v>
      </c>
      <c r="T272" s="184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85" t="s">
        <v>132</v>
      </c>
      <c r="AT272" s="185" t="s">
        <v>127</v>
      </c>
      <c r="AU272" s="185" t="s">
        <v>83</v>
      </c>
      <c r="AY272" s="18" t="s">
        <v>124</v>
      </c>
      <c r="BE272" s="186">
        <f>IF(N272="základní",J272,0)</f>
        <v>0</v>
      </c>
      <c r="BF272" s="186">
        <f>IF(N272="snížená",J272,0)</f>
        <v>0</v>
      </c>
      <c r="BG272" s="186">
        <f>IF(N272="zákl. přenesená",J272,0)</f>
        <v>0</v>
      </c>
      <c r="BH272" s="186">
        <f>IF(N272="sníž. přenesená",J272,0)</f>
        <v>0</v>
      </c>
      <c r="BI272" s="186">
        <f>IF(N272="nulová",J272,0)</f>
        <v>0</v>
      </c>
      <c r="BJ272" s="18" t="s">
        <v>81</v>
      </c>
      <c r="BK272" s="186">
        <f>ROUND(I272*H272,2)</f>
        <v>0</v>
      </c>
      <c r="BL272" s="18" t="s">
        <v>132</v>
      </c>
      <c r="BM272" s="185" t="s">
        <v>464</v>
      </c>
    </row>
    <row r="273" spans="1:65" s="2" customFormat="1" ht="11.25">
      <c r="A273" s="35"/>
      <c r="B273" s="36"/>
      <c r="C273" s="37"/>
      <c r="D273" s="187" t="s">
        <v>134</v>
      </c>
      <c r="E273" s="37"/>
      <c r="F273" s="188" t="s">
        <v>465</v>
      </c>
      <c r="G273" s="37"/>
      <c r="H273" s="37"/>
      <c r="I273" s="189"/>
      <c r="J273" s="37"/>
      <c r="K273" s="37"/>
      <c r="L273" s="40"/>
      <c r="M273" s="190"/>
      <c r="N273" s="191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134</v>
      </c>
      <c r="AU273" s="18" t="s">
        <v>83</v>
      </c>
    </row>
    <row r="274" spans="1:65" s="2" customFormat="1" ht="19.5">
      <c r="A274" s="35"/>
      <c r="B274" s="36"/>
      <c r="C274" s="37"/>
      <c r="D274" s="192" t="s">
        <v>136</v>
      </c>
      <c r="E274" s="37"/>
      <c r="F274" s="193" t="s">
        <v>466</v>
      </c>
      <c r="G274" s="37"/>
      <c r="H274" s="37"/>
      <c r="I274" s="189"/>
      <c r="J274" s="37"/>
      <c r="K274" s="37"/>
      <c r="L274" s="40"/>
      <c r="M274" s="190"/>
      <c r="N274" s="191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136</v>
      </c>
      <c r="AU274" s="18" t="s">
        <v>83</v>
      </c>
    </row>
    <row r="275" spans="1:65" s="2" customFormat="1" ht="16.5" customHeight="1">
      <c r="A275" s="35"/>
      <c r="B275" s="36"/>
      <c r="C275" s="174" t="s">
        <v>467</v>
      </c>
      <c r="D275" s="174" t="s">
        <v>127</v>
      </c>
      <c r="E275" s="175" t="s">
        <v>468</v>
      </c>
      <c r="F275" s="176" t="s">
        <v>469</v>
      </c>
      <c r="G275" s="177" t="s">
        <v>151</v>
      </c>
      <c r="H275" s="178">
        <v>520</v>
      </c>
      <c r="I275" s="179"/>
      <c r="J275" s="180">
        <f>ROUND(I275*H275,2)</f>
        <v>0</v>
      </c>
      <c r="K275" s="176" t="s">
        <v>19</v>
      </c>
      <c r="L275" s="40"/>
      <c r="M275" s="181" t="s">
        <v>19</v>
      </c>
      <c r="N275" s="182" t="s">
        <v>44</v>
      </c>
      <c r="O275" s="65"/>
      <c r="P275" s="183">
        <f>O275*H275</f>
        <v>0</v>
      </c>
      <c r="Q275" s="183">
        <v>0</v>
      </c>
      <c r="R275" s="183">
        <f>Q275*H275</f>
        <v>0</v>
      </c>
      <c r="S275" s="183">
        <v>0</v>
      </c>
      <c r="T275" s="184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85" t="s">
        <v>132</v>
      </c>
      <c r="AT275" s="185" t="s">
        <v>127</v>
      </c>
      <c r="AU275" s="185" t="s">
        <v>83</v>
      </c>
      <c r="AY275" s="18" t="s">
        <v>124</v>
      </c>
      <c r="BE275" s="186">
        <f>IF(N275="základní",J275,0)</f>
        <v>0</v>
      </c>
      <c r="BF275" s="186">
        <f>IF(N275="snížená",J275,0)</f>
        <v>0</v>
      </c>
      <c r="BG275" s="186">
        <f>IF(N275="zákl. přenesená",J275,0)</f>
        <v>0</v>
      </c>
      <c r="BH275" s="186">
        <f>IF(N275="sníž. přenesená",J275,0)</f>
        <v>0</v>
      </c>
      <c r="BI275" s="186">
        <f>IF(N275="nulová",J275,0)</f>
        <v>0</v>
      </c>
      <c r="BJ275" s="18" t="s">
        <v>81</v>
      </c>
      <c r="BK275" s="186">
        <f>ROUND(I275*H275,2)</f>
        <v>0</v>
      </c>
      <c r="BL275" s="18" t="s">
        <v>132</v>
      </c>
      <c r="BM275" s="185" t="s">
        <v>470</v>
      </c>
    </row>
    <row r="276" spans="1:65" s="2" customFormat="1" ht="16.5" customHeight="1">
      <c r="A276" s="35"/>
      <c r="B276" s="36"/>
      <c r="C276" s="174" t="s">
        <v>471</v>
      </c>
      <c r="D276" s="174" t="s">
        <v>127</v>
      </c>
      <c r="E276" s="175" t="s">
        <v>472</v>
      </c>
      <c r="F276" s="176" t="s">
        <v>473</v>
      </c>
      <c r="G276" s="177" t="s">
        <v>130</v>
      </c>
      <c r="H276" s="178">
        <v>43.68</v>
      </c>
      <c r="I276" s="179"/>
      <c r="J276" s="180">
        <f>ROUND(I276*H276,2)</f>
        <v>0</v>
      </c>
      <c r="K276" s="176" t="s">
        <v>131</v>
      </c>
      <c r="L276" s="40"/>
      <c r="M276" s="181" t="s">
        <v>19</v>
      </c>
      <c r="N276" s="182" t="s">
        <v>44</v>
      </c>
      <c r="O276" s="65"/>
      <c r="P276" s="183">
        <f>O276*H276</f>
        <v>0</v>
      </c>
      <c r="Q276" s="183">
        <v>0</v>
      </c>
      <c r="R276" s="183">
        <f>Q276*H276</f>
        <v>0</v>
      </c>
      <c r="S276" s="183">
        <v>0</v>
      </c>
      <c r="T276" s="184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5" t="s">
        <v>132</v>
      </c>
      <c r="AT276" s="185" t="s">
        <v>127</v>
      </c>
      <c r="AU276" s="185" t="s">
        <v>83</v>
      </c>
      <c r="AY276" s="18" t="s">
        <v>124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8" t="s">
        <v>81</v>
      </c>
      <c r="BK276" s="186">
        <f>ROUND(I276*H276,2)</f>
        <v>0</v>
      </c>
      <c r="BL276" s="18" t="s">
        <v>132</v>
      </c>
      <c r="BM276" s="185" t="s">
        <v>474</v>
      </c>
    </row>
    <row r="277" spans="1:65" s="2" customFormat="1" ht="11.25">
      <c r="A277" s="35"/>
      <c r="B277" s="36"/>
      <c r="C277" s="37"/>
      <c r="D277" s="187" t="s">
        <v>134</v>
      </c>
      <c r="E277" s="37"/>
      <c r="F277" s="188" t="s">
        <v>475</v>
      </c>
      <c r="G277" s="37"/>
      <c r="H277" s="37"/>
      <c r="I277" s="189"/>
      <c r="J277" s="37"/>
      <c r="K277" s="37"/>
      <c r="L277" s="40"/>
      <c r="M277" s="190"/>
      <c r="N277" s="191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134</v>
      </c>
      <c r="AU277" s="18" t="s">
        <v>83</v>
      </c>
    </row>
    <row r="278" spans="1:65" s="2" customFormat="1" ht="19.5">
      <c r="A278" s="35"/>
      <c r="B278" s="36"/>
      <c r="C278" s="37"/>
      <c r="D278" s="192" t="s">
        <v>136</v>
      </c>
      <c r="E278" s="37"/>
      <c r="F278" s="193" t="s">
        <v>476</v>
      </c>
      <c r="G278" s="37"/>
      <c r="H278" s="37"/>
      <c r="I278" s="189"/>
      <c r="J278" s="37"/>
      <c r="K278" s="37"/>
      <c r="L278" s="40"/>
      <c r="M278" s="190"/>
      <c r="N278" s="191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136</v>
      </c>
      <c r="AU278" s="18" t="s">
        <v>83</v>
      </c>
    </row>
    <row r="279" spans="1:65" s="13" customFormat="1" ht="11.25">
      <c r="B279" s="194"/>
      <c r="C279" s="195"/>
      <c r="D279" s="192" t="s">
        <v>138</v>
      </c>
      <c r="E279" s="196" t="s">
        <v>19</v>
      </c>
      <c r="F279" s="197" t="s">
        <v>205</v>
      </c>
      <c r="G279" s="195"/>
      <c r="H279" s="198">
        <v>43.68</v>
      </c>
      <c r="I279" s="199"/>
      <c r="J279" s="195"/>
      <c r="K279" s="195"/>
      <c r="L279" s="200"/>
      <c r="M279" s="201"/>
      <c r="N279" s="202"/>
      <c r="O279" s="202"/>
      <c r="P279" s="202"/>
      <c r="Q279" s="202"/>
      <c r="R279" s="202"/>
      <c r="S279" s="202"/>
      <c r="T279" s="203"/>
      <c r="AT279" s="204" t="s">
        <v>138</v>
      </c>
      <c r="AU279" s="204" t="s">
        <v>83</v>
      </c>
      <c r="AV279" s="13" t="s">
        <v>83</v>
      </c>
      <c r="AW279" s="13" t="s">
        <v>35</v>
      </c>
      <c r="AX279" s="13" t="s">
        <v>81</v>
      </c>
      <c r="AY279" s="204" t="s">
        <v>124</v>
      </c>
    </row>
    <row r="280" spans="1:65" s="2" customFormat="1" ht="16.5" customHeight="1">
      <c r="A280" s="35"/>
      <c r="B280" s="36"/>
      <c r="C280" s="174" t="s">
        <v>477</v>
      </c>
      <c r="D280" s="174" t="s">
        <v>127</v>
      </c>
      <c r="E280" s="175" t="s">
        <v>478</v>
      </c>
      <c r="F280" s="176" t="s">
        <v>479</v>
      </c>
      <c r="G280" s="177" t="s">
        <v>151</v>
      </c>
      <c r="H280" s="178">
        <v>104</v>
      </c>
      <c r="I280" s="179"/>
      <c r="J280" s="180">
        <f>ROUND(I280*H280,2)</f>
        <v>0</v>
      </c>
      <c r="K280" s="176" t="s">
        <v>131</v>
      </c>
      <c r="L280" s="40"/>
      <c r="M280" s="181" t="s">
        <v>19</v>
      </c>
      <c r="N280" s="182" t="s">
        <v>44</v>
      </c>
      <c r="O280" s="65"/>
      <c r="P280" s="183">
        <f>O280*H280</f>
        <v>0</v>
      </c>
      <c r="Q280" s="183">
        <v>0</v>
      </c>
      <c r="R280" s="183">
        <f>Q280*H280</f>
        <v>0</v>
      </c>
      <c r="S280" s="183">
        <v>0</v>
      </c>
      <c r="T280" s="184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85" t="s">
        <v>132</v>
      </c>
      <c r="AT280" s="185" t="s">
        <v>127</v>
      </c>
      <c r="AU280" s="185" t="s">
        <v>83</v>
      </c>
      <c r="AY280" s="18" t="s">
        <v>124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18" t="s">
        <v>81</v>
      </c>
      <c r="BK280" s="186">
        <f>ROUND(I280*H280,2)</f>
        <v>0</v>
      </c>
      <c r="BL280" s="18" t="s">
        <v>132</v>
      </c>
      <c r="BM280" s="185" t="s">
        <v>480</v>
      </c>
    </row>
    <row r="281" spans="1:65" s="2" customFormat="1" ht="11.25">
      <c r="A281" s="35"/>
      <c r="B281" s="36"/>
      <c r="C281" s="37"/>
      <c r="D281" s="187" t="s">
        <v>134</v>
      </c>
      <c r="E281" s="37"/>
      <c r="F281" s="188" t="s">
        <v>481</v>
      </c>
      <c r="G281" s="37"/>
      <c r="H281" s="37"/>
      <c r="I281" s="189"/>
      <c r="J281" s="37"/>
      <c r="K281" s="37"/>
      <c r="L281" s="40"/>
      <c r="M281" s="190"/>
      <c r="N281" s="191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134</v>
      </c>
      <c r="AU281" s="18" t="s">
        <v>83</v>
      </c>
    </row>
    <row r="282" spans="1:65" s="2" customFormat="1" ht="19.5">
      <c r="A282" s="35"/>
      <c r="B282" s="36"/>
      <c r="C282" s="37"/>
      <c r="D282" s="192" t="s">
        <v>136</v>
      </c>
      <c r="E282" s="37"/>
      <c r="F282" s="193" t="s">
        <v>482</v>
      </c>
      <c r="G282" s="37"/>
      <c r="H282" s="37"/>
      <c r="I282" s="189"/>
      <c r="J282" s="37"/>
      <c r="K282" s="37"/>
      <c r="L282" s="40"/>
      <c r="M282" s="190"/>
      <c r="N282" s="191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136</v>
      </c>
      <c r="AU282" s="18" t="s">
        <v>83</v>
      </c>
    </row>
    <row r="283" spans="1:65" s="2" customFormat="1" ht="16.5" customHeight="1">
      <c r="A283" s="35"/>
      <c r="B283" s="36"/>
      <c r="C283" s="174" t="s">
        <v>483</v>
      </c>
      <c r="D283" s="174" t="s">
        <v>127</v>
      </c>
      <c r="E283" s="175" t="s">
        <v>484</v>
      </c>
      <c r="F283" s="176" t="s">
        <v>390</v>
      </c>
      <c r="G283" s="177" t="s">
        <v>151</v>
      </c>
      <c r="H283" s="178">
        <v>104</v>
      </c>
      <c r="I283" s="179"/>
      <c r="J283" s="180">
        <f>ROUND(I283*H283,2)</f>
        <v>0</v>
      </c>
      <c r="K283" s="176" t="s">
        <v>19</v>
      </c>
      <c r="L283" s="40"/>
      <c r="M283" s="181" t="s">
        <v>19</v>
      </c>
      <c r="N283" s="182" t="s">
        <v>44</v>
      </c>
      <c r="O283" s="65"/>
      <c r="P283" s="183">
        <f>O283*H283</f>
        <v>0</v>
      </c>
      <c r="Q283" s="183">
        <v>0</v>
      </c>
      <c r="R283" s="183">
        <f>Q283*H283</f>
        <v>0</v>
      </c>
      <c r="S283" s="183">
        <v>0</v>
      </c>
      <c r="T283" s="184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5" t="s">
        <v>132</v>
      </c>
      <c r="AT283" s="185" t="s">
        <v>127</v>
      </c>
      <c r="AU283" s="185" t="s">
        <v>83</v>
      </c>
      <c r="AY283" s="18" t="s">
        <v>124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18" t="s">
        <v>81</v>
      </c>
      <c r="BK283" s="186">
        <f>ROUND(I283*H283,2)</f>
        <v>0</v>
      </c>
      <c r="BL283" s="18" t="s">
        <v>132</v>
      </c>
      <c r="BM283" s="185" t="s">
        <v>485</v>
      </c>
    </row>
    <row r="284" spans="1:65" s="2" customFormat="1" ht="19.5">
      <c r="A284" s="35"/>
      <c r="B284" s="36"/>
      <c r="C284" s="37"/>
      <c r="D284" s="192" t="s">
        <v>136</v>
      </c>
      <c r="E284" s="37"/>
      <c r="F284" s="193" t="s">
        <v>392</v>
      </c>
      <c r="G284" s="37"/>
      <c r="H284" s="37"/>
      <c r="I284" s="189"/>
      <c r="J284" s="37"/>
      <c r="K284" s="37"/>
      <c r="L284" s="40"/>
      <c r="M284" s="190"/>
      <c r="N284" s="191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136</v>
      </c>
      <c r="AU284" s="18" t="s">
        <v>83</v>
      </c>
    </row>
    <row r="285" spans="1:65" s="2" customFormat="1" ht="24.2" customHeight="1">
      <c r="A285" s="35"/>
      <c r="B285" s="36"/>
      <c r="C285" s="174" t="s">
        <v>486</v>
      </c>
      <c r="D285" s="174" t="s">
        <v>127</v>
      </c>
      <c r="E285" s="175" t="s">
        <v>487</v>
      </c>
      <c r="F285" s="176" t="s">
        <v>395</v>
      </c>
      <c r="G285" s="177" t="s">
        <v>151</v>
      </c>
      <c r="H285" s="178">
        <v>1248</v>
      </c>
      <c r="I285" s="179"/>
      <c r="J285" s="180">
        <f>ROUND(I285*H285,2)</f>
        <v>0</v>
      </c>
      <c r="K285" s="176" t="s">
        <v>19</v>
      </c>
      <c r="L285" s="40"/>
      <c r="M285" s="181" t="s">
        <v>19</v>
      </c>
      <c r="N285" s="182" t="s">
        <v>44</v>
      </c>
      <c r="O285" s="65"/>
      <c r="P285" s="183">
        <f>O285*H285</f>
        <v>0</v>
      </c>
      <c r="Q285" s="183">
        <v>0</v>
      </c>
      <c r="R285" s="183">
        <f>Q285*H285</f>
        <v>0</v>
      </c>
      <c r="S285" s="183">
        <v>0</v>
      </c>
      <c r="T285" s="184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85" t="s">
        <v>132</v>
      </c>
      <c r="AT285" s="185" t="s">
        <v>127</v>
      </c>
      <c r="AU285" s="185" t="s">
        <v>83</v>
      </c>
      <c r="AY285" s="18" t="s">
        <v>124</v>
      </c>
      <c r="BE285" s="186">
        <f>IF(N285="základní",J285,0)</f>
        <v>0</v>
      </c>
      <c r="BF285" s="186">
        <f>IF(N285="snížená",J285,0)</f>
        <v>0</v>
      </c>
      <c r="BG285" s="186">
        <f>IF(N285="zákl. přenesená",J285,0)</f>
        <v>0</v>
      </c>
      <c r="BH285" s="186">
        <f>IF(N285="sníž. přenesená",J285,0)</f>
        <v>0</v>
      </c>
      <c r="BI285" s="186">
        <f>IF(N285="nulová",J285,0)</f>
        <v>0</v>
      </c>
      <c r="BJ285" s="18" t="s">
        <v>81</v>
      </c>
      <c r="BK285" s="186">
        <f>ROUND(I285*H285,2)</f>
        <v>0</v>
      </c>
      <c r="BL285" s="18" t="s">
        <v>132</v>
      </c>
      <c r="BM285" s="185" t="s">
        <v>488</v>
      </c>
    </row>
    <row r="286" spans="1:65" s="2" customFormat="1" ht="19.5">
      <c r="A286" s="35"/>
      <c r="B286" s="36"/>
      <c r="C286" s="37"/>
      <c r="D286" s="192" t="s">
        <v>136</v>
      </c>
      <c r="E286" s="37"/>
      <c r="F286" s="193" t="s">
        <v>397</v>
      </c>
      <c r="G286" s="37"/>
      <c r="H286" s="37"/>
      <c r="I286" s="189"/>
      <c r="J286" s="37"/>
      <c r="K286" s="37"/>
      <c r="L286" s="40"/>
      <c r="M286" s="190"/>
      <c r="N286" s="191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136</v>
      </c>
      <c r="AU286" s="18" t="s">
        <v>83</v>
      </c>
    </row>
    <row r="287" spans="1:65" s="13" customFormat="1" ht="11.25">
      <c r="B287" s="194"/>
      <c r="C287" s="195"/>
      <c r="D287" s="192" t="s">
        <v>138</v>
      </c>
      <c r="E287" s="196" t="s">
        <v>19</v>
      </c>
      <c r="F287" s="197" t="s">
        <v>398</v>
      </c>
      <c r="G287" s="195"/>
      <c r="H287" s="198">
        <v>208</v>
      </c>
      <c r="I287" s="199"/>
      <c r="J287" s="195"/>
      <c r="K287" s="195"/>
      <c r="L287" s="200"/>
      <c r="M287" s="201"/>
      <c r="N287" s="202"/>
      <c r="O287" s="202"/>
      <c r="P287" s="202"/>
      <c r="Q287" s="202"/>
      <c r="R287" s="202"/>
      <c r="S287" s="202"/>
      <c r="T287" s="203"/>
      <c r="AT287" s="204" t="s">
        <v>138</v>
      </c>
      <c r="AU287" s="204" t="s">
        <v>83</v>
      </c>
      <c r="AV287" s="13" t="s">
        <v>83</v>
      </c>
      <c r="AW287" s="13" t="s">
        <v>35</v>
      </c>
      <c r="AX287" s="13" t="s">
        <v>73</v>
      </c>
      <c r="AY287" s="204" t="s">
        <v>124</v>
      </c>
    </row>
    <row r="288" spans="1:65" s="13" customFormat="1" ht="11.25">
      <c r="B288" s="194"/>
      <c r="C288" s="195"/>
      <c r="D288" s="192" t="s">
        <v>138</v>
      </c>
      <c r="E288" s="196" t="s">
        <v>19</v>
      </c>
      <c r="F288" s="197" t="s">
        <v>399</v>
      </c>
      <c r="G288" s="195"/>
      <c r="H288" s="198">
        <v>1040</v>
      </c>
      <c r="I288" s="199"/>
      <c r="J288" s="195"/>
      <c r="K288" s="195"/>
      <c r="L288" s="200"/>
      <c r="M288" s="201"/>
      <c r="N288" s="202"/>
      <c r="O288" s="202"/>
      <c r="P288" s="202"/>
      <c r="Q288" s="202"/>
      <c r="R288" s="202"/>
      <c r="S288" s="202"/>
      <c r="T288" s="203"/>
      <c r="AT288" s="204" t="s">
        <v>138</v>
      </c>
      <c r="AU288" s="204" t="s">
        <v>83</v>
      </c>
      <c r="AV288" s="13" t="s">
        <v>83</v>
      </c>
      <c r="AW288" s="13" t="s">
        <v>35</v>
      </c>
      <c r="AX288" s="13" t="s">
        <v>73</v>
      </c>
      <c r="AY288" s="204" t="s">
        <v>124</v>
      </c>
    </row>
    <row r="289" spans="1:65" s="14" customFormat="1" ht="11.25">
      <c r="B289" s="215"/>
      <c r="C289" s="216"/>
      <c r="D289" s="192" t="s">
        <v>138</v>
      </c>
      <c r="E289" s="217" t="s">
        <v>19</v>
      </c>
      <c r="F289" s="218" t="s">
        <v>278</v>
      </c>
      <c r="G289" s="216"/>
      <c r="H289" s="219">
        <v>1248</v>
      </c>
      <c r="I289" s="220"/>
      <c r="J289" s="216"/>
      <c r="K289" s="216"/>
      <c r="L289" s="221"/>
      <c r="M289" s="222"/>
      <c r="N289" s="223"/>
      <c r="O289" s="223"/>
      <c r="P289" s="223"/>
      <c r="Q289" s="223"/>
      <c r="R289" s="223"/>
      <c r="S289" s="223"/>
      <c r="T289" s="224"/>
      <c r="AT289" s="225" t="s">
        <v>138</v>
      </c>
      <c r="AU289" s="225" t="s">
        <v>83</v>
      </c>
      <c r="AV289" s="14" t="s">
        <v>132</v>
      </c>
      <c r="AW289" s="14" t="s">
        <v>35</v>
      </c>
      <c r="AX289" s="14" t="s">
        <v>81</v>
      </c>
      <c r="AY289" s="225" t="s">
        <v>124</v>
      </c>
    </row>
    <row r="290" spans="1:65" s="2" customFormat="1" ht="16.5" customHeight="1">
      <c r="A290" s="35"/>
      <c r="B290" s="36"/>
      <c r="C290" s="174" t="s">
        <v>489</v>
      </c>
      <c r="D290" s="174" t="s">
        <v>127</v>
      </c>
      <c r="E290" s="175" t="s">
        <v>490</v>
      </c>
      <c r="F290" s="176" t="s">
        <v>402</v>
      </c>
      <c r="G290" s="177" t="s">
        <v>358</v>
      </c>
      <c r="H290" s="178">
        <v>4160</v>
      </c>
      <c r="I290" s="179"/>
      <c r="J290" s="180">
        <f>ROUND(I290*H290,2)</f>
        <v>0</v>
      </c>
      <c r="K290" s="176" t="s">
        <v>19</v>
      </c>
      <c r="L290" s="40"/>
      <c r="M290" s="181" t="s">
        <v>19</v>
      </c>
      <c r="N290" s="182" t="s">
        <v>44</v>
      </c>
      <c r="O290" s="65"/>
      <c r="P290" s="183">
        <f>O290*H290</f>
        <v>0</v>
      </c>
      <c r="Q290" s="183">
        <v>0</v>
      </c>
      <c r="R290" s="183">
        <f>Q290*H290</f>
        <v>0</v>
      </c>
      <c r="S290" s="183">
        <v>0</v>
      </c>
      <c r="T290" s="184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5" t="s">
        <v>132</v>
      </c>
      <c r="AT290" s="185" t="s">
        <v>127</v>
      </c>
      <c r="AU290" s="185" t="s">
        <v>83</v>
      </c>
      <c r="AY290" s="18" t="s">
        <v>124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18" t="s">
        <v>81</v>
      </c>
      <c r="BK290" s="186">
        <f>ROUND(I290*H290,2)</f>
        <v>0</v>
      </c>
      <c r="BL290" s="18" t="s">
        <v>132</v>
      </c>
      <c r="BM290" s="185" t="s">
        <v>491</v>
      </c>
    </row>
    <row r="291" spans="1:65" s="2" customFormat="1" ht="19.5">
      <c r="A291" s="35"/>
      <c r="B291" s="36"/>
      <c r="C291" s="37"/>
      <c r="D291" s="192" t="s">
        <v>136</v>
      </c>
      <c r="E291" s="37"/>
      <c r="F291" s="193" t="s">
        <v>397</v>
      </c>
      <c r="G291" s="37"/>
      <c r="H291" s="37"/>
      <c r="I291" s="189"/>
      <c r="J291" s="37"/>
      <c r="K291" s="37"/>
      <c r="L291" s="40"/>
      <c r="M291" s="190"/>
      <c r="N291" s="191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136</v>
      </c>
      <c r="AU291" s="18" t="s">
        <v>83</v>
      </c>
    </row>
    <row r="292" spans="1:65" s="13" customFormat="1" ht="11.25">
      <c r="B292" s="194"/>
      <c r="C292" s="195"/>
      <c r="D292" s="192" t="s">
        <v>138</v>
      </c>
      <c r="E292" s="196" t="s">
        <v>19</v>
      </c>
      <c r="F292" s="197" t="s">
        <v>404</v>
      </c>
      <c r="G292" s="195"/>
      <c r="H292" s="198">
        <v>4160</v>
      </c>
      <c r="I292" s="199"/>
      <c r="J292" s="195"/>
      <c r="K292" s="195"/>
      <c r="L292" s="200"/>
      <c r="M292" s="201"/>
      <c r="N292" s="202"/>
      <c r="O292" s="202"/>
      <c r="P292" s="202"/>
      <c r="Q292" s="202"/>
      <c r="R292" s="202"/>
      <c r="S292" s="202"/>
      <c r="T292" s="203"/>
      <c r="AT292" s="204" t="s">
        <v>138</v>
      </c>
      <c r="AU292" s="204" t="s">
        <v>83</v>
      </c>
      <c r="AV292" s="13" t="s">
        <v>83</v>
      </c>
      <c r="AW292" s="13" t="s">
        <v>35</v>
      </c>
      <c r="AX292" s="13" t="s">
        <v>81</v>
      </c>
      <c r="AY292" s="204" t="s">
        <v>124</v>
      </c>
    </row>
    <row r="293" spans="1:65" s="2" customFormat="1" ht="16.5" customHeight="1">
      <c r="A293" s="35"/>
      <c r="B293" s="36"/>
      <c r="C293" s="174" t="s">
        <v>492</v>
      </c>
      <c r="D293" s="174" t="s">
        <v>127</v>
      </c>
      <c r="E293" s="175" t="s">
        <v>493</v>
      </c>
      <c r="F293" s="176" t="s">
        <v>494</v>
      </c>
      <c r="G293" s="177" t="s">
        <v>242</v>
      </c>
      <c r="H293" s="178">
        <v>5.2</v>
      </c>
      <c r="I293" s="179"/>
      <c r="J293" s="180">
        <f>ROUND(I293*H293,2)</f>
        <v>0</v>
      </c>
      <c r="K293" s="176" t="s">
        <v>131</v>
      </c>
      <c r="L293" s="40"/>
      <c r="M293" s="181" t="s">
        <v>19</v>
      </c>
      <c r="N293" s="182" t="s">
        <v>44</v>
      </c>
      <c r="O293" s="65"/>
      <c r="P293" s="183">
        <f>O293*H293</f>
        <v>0</v>
      </c>
      <c r="Q293" s="183">
        <v>0</v>
      </c>
      <c r="R293" s="183">
        <f>Q293*H293</f>
        <v>0</v>
      </c>
      <c r="S293" s="183">
        <v>0</v>
      </c>
      <c r="T293" s="184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5" t="s">
        <v>132</v>
      </c>
      <c r="AT293" s="185" t="s">
        <v>127</v>
      </c>
      <c r="AU293" s="185" t="s">
        <v>83</v>
      </c>
      <c r="AY293" s="18" t="s">
        <v>124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18" t="s">
        <v>81</v>
      </c>
      <c r="BK293" s="186">
        <f>ROUND(I293*H293,2)</f>
        <v>0</v>
      </c>
      <c r="BL293" s="18" t="s">
        <v>132</v>
      </c>
      <c r="BM293" s="185" t="s">
        <v>495</v>
      </c>
    </row>
    <row r="294" spans="1:65" s="2" customFormat="1" ht="11.25">
      <c r="A294" s="35"/>
      <c r="B294" s="36"/>
      <c r="C294" s="37"/>
      <c r="D294" s="187" t="s">
        <v>134</v>
      </c>
      <c r="E294" s="37"/>
      <c r="F294" s="188" t="s">
        <v>496</v>
      </c>
      <c r="G294" s="37"/>
      <c r="H294" s="37"/>
      <c r="I294" s="189"/>
      <c r="J294" s="37"/>
      <c r="K294" s="37"/>
      <c r="L294" s="40"/>
      <c r="M294" s="190"/>
      <c r="N294" s="191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134</v>
      </c>
      <c r="AU294" s="18" t="s">
        <v>83</v>
      </c>
    </row>
    <row r="295" spans="1:65" s="2" customFormat="1" ht="19.5">
      <c r="A295" s="35"/>
      <c r="B295" s="36"/>
      <c r="C295" s="37"/>
      <c r="D295" s="192" t="s">
        <v>136</v>
      </c>
      <c r="E295" s="37"/>
      <c r="F295" s="193" t="s">
        <v>497</v>
      </c>
      <c r="G295" s="37"/>
      <c r="H295" s="37"/>
      <c r="I295" s="189"/>
      <c r="J295" s="37"/>
      <c r="K295" s="37"/>
      <c r="L295" s="40"/>
      <c r="M295" s="190"/>
      <c r="N295" s="191"/>
      <c r="O295" s="65"/>
      <c r="P295" s="65"/>
      <c r="Q295" s="65"/>
      <c r="R295" s="65"/>
      <c r="S295" s="65"/>
      <c r="T295" s="66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136</v>
      </c>
      <c r="AU295" s="18" t="s">
        <v>83</v>
      </c>
    </row>
    <row r="296" spans="1:65" s="13" customFormat="1" ht="11.25">
      <c r="B296" s="194"/>
      <c r="C296" s="195"/>
      <c r="D296" s="192" t="s">
        <v>138</v>
      </c>
      <c r="E296" s="196" t="s">
        <v>19</v>
      </c>
      <c r="F296" s="197" t="s">
        <v>498</v>
      </c>
      <c r="G296" s="195"/>
      <c r="H296" s="198">
        <v>5.2</v>
      </c>
      <c r="I296" s="199"/>
      <c r="J296" s="195"/>
      <c r="K296" s="195"/>
      <c r="L296" s="200"/>
      <c r="M296" s="201"/>
      <c r="N296" s="202"/>
      <c r="O296" s="202"/>
      <c r="P296" s="202"/>
      <c r="Q296" s="202"/>
      <c r="R296" s="202"/>
      <c r="S296" s="202"/>
      <c r="T296" s="203"/>
      <c r="AT296" s="204" t="s">
        <v>138</v>
      </c>
      <c r="AU296" s="204" t="s">
        <v>83</v>
      </c>
      <c r="AV296" s="13" t="s">
        <v>83</v>
      </c>
      <c r="AW296" s="13" t="s">
        <v>35</v>
      </c>
      <c r="AX296" s="13" t="s">
        <v>81</v>
      </c>
      <c r="AY296" s="204" t="s">
        <v>124</v>
      </c>
    </row>
    <row r="297" spans="1:65" s="2" customFormat="1" ht="21.75" customHeight="1">
      <c r="A297" s="35"/>
      <c r="B297" s="36"/>
      <c r="C297" s="174" t="s">
        <v>499</v>
      </c>
      <c r="D297" s="174" t="s">
        <v>127</v>
      </c>
      <c r="E297" s="175" t="s">
        <v>500</v>
      </c>
      <c r="F297" s="176" t="s">
        <v>501</v>
      </c>
      <c r="G297" s="177" t="s">
        <v>151</v>
      </c>
      <c r="H297" s="178">
        <v>104</v>
      </c>
      <c r="I297" s="179"/>
      <c r="J297" s="180">
        <f>ROUND(I297*H297,2)</f>
        <v>0</v>
      </c>
      <c r="K297" s="176" t="s">
        <v>131</v>
      </c>
      <c r="L297" s="40"/>
      <c r="M297" s="181" t="s">
        <v>19</v>
      </c>
      <c r="N297" s="182" t="s">
        <v>44</v>
      </c>
      <c r="O297" s="65"/>
      <c r="P297" s="183">
        <f>O297*H297</f>
        <v>0</v>
      </c>
      <c r="Q297" s="183">
        <v>0</v>
      </c>
      <c r="R297" s="183">
        <f>Q297*H297</f>
        <v>0</v>
      </c>
      <c r="S297" s="183">
        <v>0</v>
      </c>
      <c r="T297" s="184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85" t="s">
        <v>132</v>
      </c>
      <c r="AT297" s="185" t="s">
        <v>127</v>
      </c>
      <c r="AU297" s="185" t="s">
        <v>83</v>
      </c>
      <c r="AY297" s="18" t="s">
        <v>124</v>
      </c>
      <c r="BE297" s="186">
        <f>IF(N297="základní",J297,0)</f>
        <v>0</v>
      </c>
      <c r="BF297" s="186">
        <f>IF(N297="snížená",J297,0)</f>
        <v>0</v>
      </c>
      <c r="BG297" s="186">
        <f>IF(N297="zákl. přenesená",J297,0)</f>
        <v>0</v>
      </c>
      <c r="BH297" s="186">
        <f>IF(N297="sníž. přenesená",J297,0)</f>
        <v>0</v>
      </c>
      <c r="BI297" s="186">
        <f>IF(N297="nulová",J297,0)</f>
        <v>0</v>
      </c>
      <c r="BJ297" s="18" t="s">
        <v>81</v>
      </c>
      <c r="BK297" s="186">
        <f>ROUND(I297*H297,2)</f>
        <v>0</v>
      </c>
      <c r="BL297" s="18" t="s">
        <v>132</v>
      </c>
      <c r="BM297" s="185" t="s">
        <v>502</v>
      </c>
    </row>
    <row r="298" spans="1:65" s="2" customFormat="1" ht="11.25">
      <c r="A298" s="35"/>
      <c r="B298" s="36"/>
      <c r="C298" s="37"/>
      <c r="D298" s="187" t="s">
        <v>134</v>
      </c>
      <c r="E298" s="37"/>
      <c r="F298" s="188" t="s">
        <v>503</v>
      </c>
      <c r="G298" s="37"/>
      <c r="H298" s="37"/>
      <c r="I298" s="189"/>
      <c r="J298" s="37"/>
      <c r="K298" s="37"/>
      <c r="L298" s="40"/>
      <c r="M298" s="190"/>
      <c r="N298" s="191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134</v>
      </c>
      <c r="AU298" s="18" t="s">
        <v>83</v>
      </c>
    </row>
    <row r="299" spans="1:65" s="2" customFormat="1" ht="19.5">
      <c r="A299" s="35"/>
      <c r="B299" s="36"/>
      <c r="C299" s="37"/>
      <c r="D299" s="192" t="s">
        <v>136</v>
      </c>
      <c r="E299" s="37"/>
      <c r="F299" s="193" t="s">
        <v>504</v>
      </c>
      <c r="G299" s="37"/>
      <c r="H299" s="37"/>
      <c r="I299" s="189"/>
      <c r="J299" s="37"/>
      <c r="K299" s="37"/>
      <c r="L299" s="40"/>
      <c r="M299" s="190"/>
      <c r="N299" s="191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136</v>
      </c>
      <c r="AU299" s="18" t="s">
        <v>83</v>
      </c>
    </row>
    <row r="300" spans="1:65" s="2" customFormat="1" ht="16.5" customHeight="1">
      <c r="A300" s="35"/>
      <c r="B300" s="36"/>
      <c r="C300" s="174" t="s">
        <v>505</v>
      </c>
      <c r="D300" s="174" t="s">
        <v>127</v>
      </c>
      <c r="E300" s="175" t="s">
        <v>506</v>
      </c>
      <c r="F300" s="176" t="s">
        <v>507</v>
      </c>
      <c r="G300" s="177" t="s">
        <v>151</v>
      </c>
      <c r="H300" s="178">
        <v>208</v>
      </c>
      <c r="I300" s="179"/>
      <c r="J300" s="180">
        <f>ROUND(I300*H300,2)</f>
        <v>0</v>
      </c>
      <c r="K300" s="176" t="s">
        <v>131</v>
      </c>
      <c r="L300" s="40"/>
      <c r="M300" s="181" t="s">
        <v>19</v>
      </c>
      <c r="N300" s="182" t="s">
        <v>44</v>
      </c>
      <c r="O300" s="65"/>
      <c r="P300" s="183">
        <f>O300*H300</f>
        <v>0</v>
      </c>
      <c r="Q300" s="183">
        <v>0</v>
      </c>
      <c r="R300" s="183">
        <f>Q300*H300</f>
        <v>0</v>
      </c>
      <c r="S300" s="183">
        <v>0</v>
      </c>
      <c r="T300" s="184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85" t="s">
        <v>132</v>
      </c>
      <c r="AT300" s="185" t="s">
        <v>127</v>
      </c>
      <c r="AU300" s="185" t="s">
        <v>83</v>
      </c>
      <c r="AY300" s="18" t="s">
        <v>124</v>
      </c>
      <c r="BE300" s="186">
        <f>IF(N300="základní",J300,0)</f>
        <v>0</v>
      </c>
      <c r="BF300" s="186">
        <f>IF(N300="snížená",J300,0)</f>
        <v>0</v>
      </c>
      <c r="BG300" s="186">
        <f>IF(N300="zákl. přenesená",J300,0)</f>
        <v>0</v>
      </c>
      <c r="BH300" s="186">
        <f>IF(N300="sníž. přenesená",J300,0)</f>
        <v>0</v>
      </c>
      <c r="BI300" s="186">
        <f>IF(N300="nulová",J300,0)</f>
        <v>0</v>
      </c>
      <c r="BJ300" s="18" t="s">
        <v>81</v>
      </c>
      <c r="BK300" s="186">
        <f>ROUND(I300*H300,2)</f>
        <v>0</v>
      </c>
      <c r="BL300" s="18" t="s">
        <v>132</v>
      </c>
      <c r="BM300" s="185" t="s">
        <v>508</v>
      </c>
    </row>
    <row r="301" spans="1:65" s="2" customFormat="1" ht="11.25">
      <c r="A301" s="35"/>
      <c r="B301" s="36"/>
      <c r="C301" s="37"/>
      <c r="D301" s="187" t="s">
        <v>134</v>
      </c>
      <c r="E301" s="37"/>
      <c r="F301" s="188" t="s">
        <v>509</v>
      </c>
      <c r="G301" s="37"/>
      <c r="H301" s="37"/>
      <c r="I301" s="189"/>
      <c r="J301" s="37"/>
      <c r="K301" s="37"/>
      <c r="L301" s="40"/>
      <c r="M301" s="190"/>
      <c r="N301" s="191"/>
      <c r="O301" s="65"/>
      <c r="P301" s="65"/>
      <c r="Q301" s="65"/>
      <c r="R301" s="65"/>
      <c r="S301" s="65"/>
      <c r="T301" s="66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134</v>
      </c>
      <c r="AU301" s="18" t="s">
        <v>83</v>
      </c>
    </row>
    <row r="302" spans="1:65" s="13" customFormat="1" ht="11.25">
      <c r="B302" s="194"/>
      <c r="C302" s="195"/>
      <c r="D302" s="192" t="s">
        <v>138</v>
      </c>
      <c r="E302" s="196" t="s">
        <v>19</v>
      </c>
      <c r="F302" s="197" t="s">
        <v>510</v>
      </c>
      <c r="G302" s="195"/>
      <c r="H302" s="198">
        <v>208</v>
      </c>
      <c r="I302" s="199"/>
      <c r="J302" s="195"/>
      <c r="K302" s="195"/>
      <c r="L302" s="200"/>
      <c r="M302" s="201"/>
      <c r="N302" s="202"/>
      <c r="O302" s="202"/>
      <c r="P302" s="202"/>
      <c r="Q302" s="202"/>
      <c r="R302" s="202"/>
      <c r="S302" s="202"/>
      <c r="T302" s="203"/>
      <c r="AT302" s="204" t="s">
        <v>138</v>
      </c>
      <c r="AU302" s="204" t="s">
        <v>83</v>
      </c>
      <c r="AV302" s="13" t="s">
        <v>83</v>
      </c>
      <c r="AW302" s="13" t="s">
        <v>35</v>
      </c>
      <c r="AX302" s="13" t="s">
        <v>81</v>
      </c>
      <c r="AY302" s="204" t="s">
        <v>124</v>
      </c>
    </row>
    <row r="303" spans="1:65" s="2" customFormat="1" ht="16.5" customHeight="1">
      <c r="A303" s="35"/>
      <c r="B303" s="36"/>
      <c r="C303" s="174" t="s">
        <v>511</v>
      </c>
      <c r="D303" s="174" t="s">
        <v>127</v>
      </c>
      <c r="E303" s="175" t="s">
        <v>512</v>
      </c>
      <c r="F303" s="176" t="s">
        <v>513</v>
      </c>
      <c r="G303" s="177" t="s">
        <v>185</v>
      </c>
      <c r="H303" s="178">
        <v>6.0839999999999996</v>
      </c>
      <c r="I303" s="179"/>
      <c r="J303" s="180">
        <f>ROUND(I303*H303,2)</f>
        <v>0</v>
      </c>
      <c r="K303" s="176" t="s">
        <v>19</v>
      </c>
      <c r="L303" s="40"/>
      <c r="M303" s="181" t="s">
        <v>19</v>
      </c>
      <c r="N303" s="182" t="s">
        <v>44</v>
      </c>
      <c r="O303" s="65"/>
      <c r="P303" s="183">
        <f>O303*H303</f>
        <v>0</v>
      </c>
      <c r="Q303" s="183">
        <v>0</v>
      </c>
      <c r="R303" s="183">
        <f>Q303*H303</f>
        <v>0</v>
      </c>
      <c r="S303" s="183">
        <v>0</v>
      </c>
      <c r="T303" s="184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5" t="s">
        <v>132</v>
      </c>
      <c r="AT303" s="185" t="s">
        <v>127</v>
      </c>
      <c r="AU303" s="185" t="s">
        <v>83</v>
      </c>
      <c r="AY303" s="18" t="s">
        <v>124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18" t="s">
        <v>81</v>
      </c>
      <c r="BK303" s="186">
        <f>ROUND(I303*H303,2)</f>
        <v>0</v>
      </c>
      <c r="BL303" s="18" t="s">
        <v>132</v>
      </c>
      <c r="BM303" s="185" t="s">
        <v>514</v>
      </c>
    </row>
    <row r="304" spans="1:65" s="2" customFormat="1" ht="19.5">
      <c r="A304" s="35"/>
      <c r="B304" s="36"/>
      <c r="C304" s="37"/>
      <c r="D304" s="192" t="s">
        <v>136</v>
      </c>
      <c r="E304" s="37"/>
      <c r="F304" s="193" t="s">
        <v>515</v>
      </c>
      <c r="G304" s="37"/>
      <c r="H304" s="37"/>
      <c r="I304" s="189"/>
      <c r="J304" s="37"/>
      <c r="K304" s="37"/>
      <c r="L304" s="40"/>
      <c r="M304" s="190"/>
      <c r="N304" s="191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136</v>
      </c>
      <c r="AU304" s="18" t="s">
        <v>83</v>
      </c>
    </row>
    <row r="305" spans="1:65" s="13" customFormat="1" ht="11.25">
      <c r="B305" s="194"/>
      <c r="C305" s="195"/>
      <c r="D305" s="192" t="s">
        <v>138</v>
      </c>
      <c r="E305" s="196" t="s">
        <v>19</v>
      </c>
      <c r="F305" s="197" t="s">
        <v>516</v>
      </c>
      <c r="G305" s="195"/>
      <c r="H305" s="198">
        <v>2.6</v>
      </c>
      <c r="I305" s="199"/>
      <c r="J305" s="195"/>
      <c r="K305" s="195"/>
      <c r="L305" s="200"/>
      <c r="M305" s="201"/>
      <c r="N305" s="202"/>
      <c r="O305" s="202"/>
      <c r="P305" s="202"/>
      <c r="Q305" s="202"/>
      <c r="R305" s="202"/>
      <c r="S305" s="202"/>
      <c r="T305" s="203"/>
      <c r="AT305" s="204" t="s">
        <v>138</v>
      </c>
      <c r="AU305" s="204" t="s">
        <v>83</v>
      </c>
      <c r="AV305" s="13" t="s">
        <v>83</v>
      </c>
      <c r="AW305" s="13" t="s">
        <v>35</v>
      </c>
      <c r="AX305" s="13" t="s">
        <v>73</v>
      </c>
      <c r="AY305" s="204" t="s">
        <v>124</v>
      </c>
    </row>
    <row r="306" spans="1:65" s="13" customFormat="1" ht="11.25">
      <c r="B306" s="194"/>
      <c r="C306" s="195"/>
      <c r="D306" s="192" t="s">
        <v>138</v>
      </c>
      <c r="E306" s="196" t="s">
        <v>19</v>
      </c>
      <c r="F306" s="197" t="s">
        <v>517</v>
      </c>
      <c r="G306" s="195"/>
      <c r="H306" s="198">
        <v>3.12</v>
      </c>
      <c r="I306" s="199"/>
      <c r="J306" s="195"/>
      <c r="K306" s="195"/>
      <c r="L306" s="200"/>
      <c r="M306" s="201"/>
      <c r="N306" s="202"/>
      <c r="O306" s="202"/>
      <c r="P306" s="202"/>
      <c r="Q306" s="202"/>
      <c r="R306" s="202"/>
      <c r="S306" s="202"/>
      <c r="T306" s="203"/>
      <c r="AT306" s="204" t="s">
        <v>138</v>
      </c>
      <c r="AU306" s="204" t="s">
        <v>83</v>
      </c>
      <c r="AV306" s="13" t="s">
        <v>83</v>
      </c>
      <c r="AW306" s="13" t="s">
        <v>35</v>
      </c>
      <c r="AX306" s="13" t="s">
        <v>73</v>
      </c>
      <c r="AY306" s="204" t="s">
        <v>124</v>
      </c>
    </row>
    <row r="307" spans="1:65" s="13" customFormat="1" ht="11.25">
      <c r="B307" s="194"/>
      <c r="C307" s="195"/>
      <c r="D307" s="192" t="s">
        <v>138</v>
      </c>
      <c r="E307" s="196" t="s">
        <v>19</v>
      </c>
      <c r="F307" s="197" t="s">
        <v>518</v>
      </c>
      <c r="G307" s="195"/>
      <c r="H307" s="198">
        <v>0.36399999999999999</v>
      </c>
      <c r="I307" s="199"/>
      <c r="J307" s="195"/>
      <c r="K307" s="195"/>
      <c r="L307" s="200"/>
      <c r="M307" s="201"/>
      <c r="N307" s="202"/>
      <c r="O307" s="202"/>
      <c r="P307" s="202"/>
      <c r="Q307" s="202"/>
      <c r="R307" s="202"/>
      <c r="S307" s="202"/>
      <c r="T307" s="203"/>
      <c r="AT307" s="204" t="s">
        <v>138</v>
      </c>
      <c r="AU307" s="204" t="s">
        <v>83</v>
      </c>
      <c r="AV307" s="13" t="s">
        <v>83</v>
      </c>
      <c r="AW307" s="13" t="s">
        <v>35</v>
      </c>
      <c r="AX307" s="13" t="s">
        <v>73</v>
      </c>
      <c r="AY307" s="204" t="s">
        <v>124</v>
      </c>
    </row>
    <row r="308" spans="1:65" s="14" customFormat="1" ht="11.25">
      <c r="B308" s="215"/>
      <c r="C308" s="216"/>
      <c r="D308" s="192" t="s">
        <v>138</v>
      </c>
      <c r="E308" s="217" t="s">
        <v>19</v>
      </c>
      <c r="F308" s="218" t="s">
        <v>278</v>
      </c>
      <c r="G308" s="216"/>
      <c r="H308" s="219">
        <v>6.0840000000000005</v>
      </c>
      <c r="I308" s="220"/>
      <c r="J308" s="216"/>
      <c r="K308" s="216"/>
      <c r="L308" s="221"/>
      <c r="M308" s="222"/>
      <c r="N308" s="223"/>
      <c r="O308" s="223"/>
      <c r="P308" s="223"/>
      <c r="Q308" s="223"/>
      <c r="R308" s="223"/>
      <c r="S308" s="223"/>
      <c r="T308" s="224"/>
      <c r="AT308" s="225" t="s">
        <v>138</v>
      </c>
      <c r="AU308" s="225" t="s">
        <v>83</v>
      </c>
      <c r="AV308" s="14" t="s">
        <v>132</v>
      </c>
      <c r="AW308" s="14" t="s">
        <v>35</v>
      </c>
      <c r="AX308" s="14" t="s">
        <v>81</v>
      </c>
      <c r="AY308" s="225" t="s">
        <v>124</v>
      </c>
    </row>
    <row r="309" spans="1:65" s="2" customFormat="1" ht="16.5" customHeight="1">
      <c r="A309" s="35"/>
      <c r="B309" s="36"/>
      <c r="C309" s="174" t="s">
        <v>519</v>
      </c>
      <c r="D309" s="174" t="s">
        <v>127</v>
      </c>
      <c r="E309" s="175" t="s">
        <v>406</v>
      </c>
      <c r="F309" s="176" t="s">
        <v>407</v>
      </c>
      <c r="G309" s="177" t="s">
        <v>130</v>
      </c>
      <c r="H309" s="178">
        <v>21900</v>
      </c>
      <c r="I309" s="179"/>
      <c r="J309" s="180">
        <f>ROUND(I309*H309,2)</f>
        <v>0</v>
      </c>
      <c r="K309" s="176" t="s">
        <v>131</v>
      </c>
      <c r="L309" s="40"/>
      <c r="M309" s="181" t="s">
        <v>19</v>
      </c>
      <c r="N309" s="182" t="s">
        <v>44</v>
      </c>
      <c r="O309" s="65"/>
      <c r="P309" s="183">
        <f>O309*H309</f>
        <v>0</v>
      </c>
      <c r="Q309" s="183">
        <v>0</v>
      </c>
      <c r="R309" s="183">
        <f>Q309*H309</f>
        <v>0</v>
      </c>
      <c r="S309" s="183">
        <v>0</v>
      </c>
      <c r="T309" s="184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85" t="s">
        <v>132</v>
      </c>
      <c r="AT309" s="185" t="s">
        <v>127</v>
      </c>
      <c r="AU309" s="185" t="s">
        <v>83</v>
      </c>
      <c r="AY309" s="18" t="s">
        <v>124</v>
      </c>
      <c r="BE309" s="186">
        <f>IF(N309="základní",J309,0)</f>
        <v>0</v>
      </c>
      <c r="BF309" s="186">
        <f>IF(N309="snížená",J309,0)</f>
        <v>0</v>
      </c>
      <c r="BG309" s="186">
        <f>IF(N309="zákl. přenesená",J309,0)</f>
        <v>0</v>
      </c>
      <c r="BH309" s="186">
        <f>IF(N309="sníž. přenesená",J309,0)</f>
        <v>0</v>
      </c>
      <c r="BI309" s="186">
        <f>IF(N309="nulová",J309,0)</f>
        <v>0</v>
      </c>
      <c r="BJ309" s="18" t="s">
        <v>81</v>
      </c>
      <c r="BK309" s="186">
        <f>ROUND(I309*H309,2)</f>
        <v>0</v>
      </c>
      <c r="BL309" s="18" t="s">
        <v>132</v>
      </c>
      <c r="BM309" s="185" t="s">
        <v>520</v>
      </c>
    </row>
    <row r="310" spans="1:65" s="2" customFormat="1" ht="11.25">
      <c r="A310" s="35"/>
      <c r="B310" s="36"/>
      <c r="C310" s="37"/>
      <c r="D310" s="187" t="s">
        <v>134</v>
      </c>
      <c r="E310" s="37"/>
      <c r="F310" s="188" t="s">
        <v>409</v>
      </c>
      <c r="G310" s="37"/>
      <c r="H310" s="37"/>
      <c r="I310" s="189"/>
      <c r="J310" s="37"/>
      <c r="K310" s="37"/>
      <c r="L310" s="40"/>
      <c r="M310" s="190"/>
      <c r="N310" s="191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134</v>
      </c>
      <c r="AU310" s="18" t="s">
        <v>83</v>
      </c>
    </row>
    <row r="311" spans="1:65" s="2" customFormat="1" ht="19.5">
      <c r="A311" s="35"/>
      <c r="B311" s="36"/>
      <c r="C311" s="37"/>
      <c r="D311" s="192" t="s">
        <v>136</v>
      </c>
      <c r="E311" s="37"/>
      <c r="F311" s="193" t="s">
        <v>410</v>
      </c>
      <c r="G311" s="37"/>
      <c r="H311" s="37"/>
      <c r="I311" s="189"/>
      <c r="J311" s="37"/>
      <c r="K311" s="37"/>
      <c r="L311" s="40"/>
      <c r="M311" s="190"/>
      <c r="N311" s="191"/>
      <c r="O311" s="65"/>
      <c r="P311" s="65"/>
      <c r="Q311" s="65"/>
      <c r="R311" s="65"/>
      <c r="S311" s="65"/>
      <c r="T311" s="66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136</v>
      </c>
      <c r="AU311" s="18" t="s">
        <v>83</v>
      </c>
    </row>
    <row r="312" spans="1:65" s="13" customFormat="1" ht="11.25">
      <c r="B312" s="194"/>
      <c r="C312" s="195"/>
      <c r="D312" s="192" t="s">
        <v>138</v>
      </c>
      <c r="E312" s="196" t="s">
        <v>19</v>
      </c>
      <c r="F312" s="197" t="s">
        <v>411</v>
      </c>
      <c r="G312" s="195"/>
      <c r="H312" s="198">
        <v>21900</v>
      </c>
      <c r="I312" s="199"/>
      <c r="J312" s="195"/>
      <c r="K312" s="195"/>
      <c r="L312" s="200"/>
      <c r="M312" s="201"/>
      <c r="N312" s="202"/>
      <c r="O312" s="202"/>
      <c r="P312" s="202"/>
      <c r="Q312" s="202"/>
      <c r="R312" s="202"/>
      <c r="S312" s="202"/>
      <c r="T312" s="203"/>
      <c r="AT312" s="204" t="s">
        <v>138</v>
      </c>
      <c r="AU312" s="204" t="s">
        <v>83</v>
      </c>
      <c r="AV312" s="13" t="s">
        <v>83</v>
      </c>
      <c r="AW312" s="13" t="s">
        <v>35</v>
      </c>
      <c r="AX312" s="13" t="s">
        <v>81</v>
      </c>
      <c r="AY312" s="204" t="s">
        <v>124</v>
      </c>
    </row>
    <row r="313" spans="1:65" s="2" customFormat="1" ht="16.5" customHeight="1">
      <c r="A313" s="35"/>
      <c r="B313" s="36"/>
      <c r="C313" s="174" t="s">
        <v>521</v>
      </c>
      <c r="D313" s="174" t="s">
        <v>127</v>
      </c>
      <c r="E313" s="175" t="s">
        <v>522</v>
      </c>
      <c r="F313" s="176" t="s">
        <v>414</v>
      </c>
      <c r="G313" s="177" t="s">
        <v>242</v>
      </c>
      <c r="H313" s="178">
        <v>93.6</v>
      </c>
      <c r="I313" s="179"/>
      <c r="J313" s="180">
        <f>ROUND(I313*H313,2)</f>
        <v>0</v>
      </c>
      <c r="K313" s="176" t="s">
        <v>131</v>
      </c>
      <c r="L313" s="40"/>
      <c r="M313" s="181" t="s">
        <v>19</v>
      </c>
      <c r="N313" s="182" t="s">
        <v>44</v>
      </c>
      <c r="O313" s="65"/>
      <c r="P313" s="183">
        <f>O313*H313</f>
        <v>0</v>
      </c>
      <c r="Q313" s="183">
        <v>0</v>
      </c>
      <c r="R313" s="183">
        <f>Q313*H313</f>
        <v>0</v>
      </c>
      <c r="S313" s="183">
        <v>0</v>
      </c>
      <c r="T313" s="184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85" t="s">
        <v>132</v>
      </c>
      <c r="AT313" s="185" t="s">
        <v>127</v>
      </c>
      <c r="AU313" s="185" t="s">
        <v>83</v>
      </c>
      <c r="AY313" s="18" t="s">
        <v>124</v>
      </c>
      <c r="BE313" s="186">
        <f>IF(N313="základní",J313,0)</f>
        <v>0</v>
      </c>
      <c r="BF313" s="186">
        <f>IF(N313="snížená",J313,0)</f>
        <v>0</v>
      </c>
      <c r="BG313" s="186">
        <f>IF(N313="zákl. přenesená",J313,0)</f>
        <v>0</v>
      </c>
      <c r="BH313" s="186">
        <f>IF(N313="sníž. přenesená",J313,0)</f>
        <v>0</v>
      </c>
      <c r="BI313" s="186">
        <f>IF(N313="nulová",J313,0)</f>
        <v>0</v>
      </c>
      <c r="BJ313" s="18" t="s">
        <v>81</v>
      </c>
      <c r="BK313" s="186">
        <f>ROUND(I313*H313,2)</f>
        <v>0</v>
      </c>
      <c r="BL313" s="18" t="s">
        <v>132</v>
      </c>
      <c r="BM313" s="185" t="s">
        <v>523</v>
      </c>
    </row>
    <row r="314" spans="1:65" s="2" customFormat="1" ht="11.25">
      <c r="A314" s="35"/>
      <c r="B314" s="36"/>
      <c r="C314" s="37"/>
      <c r="D314" s="187" t="s">
        <v>134</v>
      </c>
      <c r="E314" s="37"/>
      <c r="F314" s="188" t="s">
        <v>524</v>
      </c>
      <c r="G314" s="37"/>
      <c r="H314" s="37"/>
      <c r="I314" s="189"/>
      <c r="J314" s="37"/>
      <c r="K314" s="37"/>
      <c r="L314" s="40"/>
      <c r="M314" s="190"/>
      <c r="N314" s="191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134</v>
      </c>
      <c r="AU314" s="18" t="s">
        <v>83</v>
      </c>
    </row>
    <row r="315" spans="1:65" s="2" customFormat="1" ht="29.25">
      <c r="A315" s="35"/>
      <c r="B315" s="36"/>
      <c r="C315" s="37"/>
      <c r="D315" s="192" t="s">
        <v>136</v>
      </c>
      <c r="E315" s="37"/>
      <c r="F315" s="193" t="s">
        <v>417</v>
      </c>
      <c r="G315" s="37"/>
      <c r="H315" s="37"/>
      <c r="I315" s="189"/>
      <c r="J315" s="37"/>
      <c r="K315" s="37"/>
      <c r="L315" s="40"/>
      <c r="M315" s="190"/>
      <c r="N315" s="191"/>
      <c r="O315" s="65"/>
      <c r="P315" s="65"/>
      <c r="Q315" s="65"/>
      <c r="R315" s="65"/>
      <c r="S315" s="65"/>
      <c r="T315" s="66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136</v>
      </c>
      <c r="AU315" s="18" t="s">
        <v>83</v>
      </c>
    </row>
    <row r="316" spans="1:65" s="13" customFormat="1" ht="11.25">
      <c r="B316" s="194"/>
      <c r="C316" s="195"/>
      <c r="D316" s="192" t="s">
        <v>138</v>
      </c>
      <c r="E316" s="196" t="s">
        <v>19</v>
      </c>
      <c r="F316" s="197" t="s">
        <v>448</v>
      </c>
      <c r="G316" s="195"/>
      <c r="H316" s="198">
        <v>31.2</v>
      </c>
      <c r="I316" s="199"/>
      <c r="J316" s="195"/>
      <c r="K316" s="195"/>
      <c r="L316" s="200"/>
      <c r="M316" s="201"/>
      <c r="N316" s="202"/>
      <c r="O316" s="202"/>
      <c r="P316" s="202"/>
      <c r="Q316" s="202"/>
      <c r="R316" s="202"/>
      <c r="S316" s="202"/>
      <c r="T316" s="203"/>
      <c r="AT316" s="204" t="s">
        <v>138</v>
      </c>
      <c r="AU316" s="204" t="s">
        <v>83</v>
      </c>
      <c r="AV316" s="13" t="s">
        <v>83</v>
      </c>
      <c r="AW316" s="13" t="s">
        <v>35</v>
      </c>
      <c r="AX316" s="13" t="s">
        <v>73</v>
      </c>
      <c r="AY316" s="204" t="s">
        <v>124</v>
      </c>
    </row>
    <row r="317" spans="1:65" s="13" customFormat="1" ht="11.25">
      <c r="B317" s="194"/>
      <c r="C317" s="195"/>
      <c r="D317" s="192" t="s">
        <v>138</v>
      </c>
      <c r="E317" s="196" t="s">
        <v>19</v>
      </c>
      <c r="F317" s="197" t="s">
        <v>449</v>
      </c>
      <c r="G317" s="195"/>
      <c r="H317" s="198">
        <v>62.4</v>
      </c>
      <c r="I317" s="199"/>
      <c r="J317" s="195"/>
      <c r="K317" s="195"/>
      <c r="L317" s="200"/>
      <c r="M317" s="201"/>
      <c r="N317" s="202"/>
      <c r="O317" s="202"/>
      <c r="P317" s="202"/>
      <c r="Q317" s="202"/>
      <c r="R317" s="202"/>
      <c r="S317" s="202"/>
      <c r="T317" s="203"/>
      <c r="AT317" s="204" t="s">
        <v>138</v>
      </c>
      <c r="AU317" s="204" t="s">
        <v>83</v>
      </c>
      <c r="AV317" s="13" t="s">
        <v>83</v>
      </c>
      <c r="AW317" s="13" t="s">
        <v>35</v>
      </c>
      <c r="AX317" s="13" t="s">
        <v>73</v>
      </c>
      <c r="AY317" s="204" t="s">
        <v>124</v>
      </c>
    </row>
    <row r="318" spans="1:65" s="14" customFormat="1" ht="11.25">
      <c r="B318" s="215"/>
      <c r="C318" s="216"/>
      <c r="D318" s="192" t="s">
        <v>138</v>
      </c>
      <c r="E318" s="217" t="s">
        <v>19</v>
      </c>
      <c r="F318" s="218" t="s">
        <v>278</v>
      </c>
      <c r="G318" s="216"/>
      <c r="H318" s="219">
        <v>93.6</v>
      </c>
      <c r="I318" s="220"/>
      <c r="J318" s="216"/>
      <c r="K318" s="216"/>
      <c r="L318" s="221"/>
      <c r="M318" s="222"/>
      <c r="N318" s="223"/>
      <c r="O318" s="223"/>
      <c r="P318" s="223"/>
      <c r="Q318" s="223"/>
      <c r="R318" s="223"/>
      <c r="S318" s="223"/>
      <c r="T318" s="224"/>
      <c r="AT318" s="225" t="s">
        <v>138</v>
      </c>
      <c r="AU318" s="225" t="s">
        <v>83</v>
      </c>
      <c r="AV318" s="14" t="s">
        <v>132</v>
      </c>
      <c r="AW318" s="14" t="s">
        <v>35</v>
      </c>
      <c r="AX318" s="14" t="s">
        <v>81</v>
      </c>
      <c r="AY318" s="225" t="s">
        <v>124</v>
      </c>
    </row>
    <row r="319" spans="1:65" s="2" customFormat="1" ht="16.5" customHeight="1">
      <c r="A319" s="35"/>
      <c r="B319" s="36"/>
      <c r="C319" s="174" t="s">
        <v>525</v>
      </c>
      <c r="D319" s="174" t="s">
        <v>127</v>
      </c>
      <c r="E319" s="175" t="s">
        <v>526</v>
      </c>
      <c r="F319" s="176" t="s">
        <v>422</v>
      </c>
      <c r="G319" s="177" t="s">
        <v>242</v>
      </c>
      <c r="H319" s="178">
        <v>93.6</v>
      </c>
      <c r="I319" s="179"/>
      <c r="J319" s="180">
        <f>ROUND(I319*H319,2)</f>
        <v>0</v>
      </c>
      <c r="K319" s="176" t="s">
        <v>131</v>
      </c>
      <c r="L319" s="40"/>
      <c r="M319" s="181" t="s">
        <v>19</v>
      </c>
      <c r="N319" s="182" t="s">
        <v>44</v>
      </c>
      <c r="O319" s="65"/>
      <c r="P319" s="183">
        <f>O319*H319</f>
        <v>0</v>
      </c>
      <c r="Q319" s="183">
        <v>0</v>
      </c>
      <c r="R319" s="183">
        <f>Q319*H319</f>
        <v>0</v>
      </c>
      <c r="S319" s="183">
        <v>0</v>
      </c>
      <c r="T319" s="184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85" t="s">
        <v>132</v>
      </c>
      <c r="AT319" s="185" t="s">
        <v>127</v>
      </c>
      <c r="AU319" s="185" t="s">
        <v>83</v>
      </c>
      <c r="AY319" s="18" t="s">
        <v>124</v>
      </c>
      <c r="BE319" s="186">
        <f>IF(N319="základní",J319,0)</f>
        <v>0</v>
      </c>
      <c r="BF319" s="186">
        <f>IF(N319="snížená",J319,0)</f>
        <v>0</v>
      </c>
      <c r="BG319" s="186">
        <f>IF(N319="zákl. přenesená",J319,0)</f>
        <v>0</v>
      </c>
      <c r="BH319" s="186">
        <f>IF(N319="sníž. přenesená",J319,0)</f>
        <v>0</v>
      </c>
      <c r="BI319" s="186">
        <f>IF(N319="nulová",J319,0)</f>
        <v>0</v>
      </c>
      <c r="BJ319" s="18" t="s">
        <v>81</v>
      </c>
      <c r="BK319" s="186">
        <f>ROUND(I319*H319,2)</f>
        <v>0</v>
      </c>
      <c r="BL319" s="18" t="s">
        <v>132</v>
      </c>
      <c r="BM319" s="185" t="s">
        <v>527</v>
      </c>
    </row>
    <row r="320" spans="1:65" s="2" customFormat="1" ht="11.25">
      <c r="A320" s="35"/>
      <c r="B320" s="36"/>
      <c r="C320" s="37"/>
      <c r="D320" s="187" t="s">
        <v>134</v>
      </c>
      <c r="E320" s="37"/>
      <c r="F320" s="188" t="s">
        <v>528</v>
      </c>
      <c r="G320" s="37"/>
      <c r="H320" s="37"/>
      <c r="I320" s="189"/>
      <c r="J320" s="37"/>
      <c r="K320" s="37"/>
      <c r="L320" s="40"/>
      <c r="M320" s="190"/>
      <c r="N320" s="191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134</v>
      </c>
      <c r="AU320" s="18" t="s">
        <v>83</v>
      </c>
    </row>
    <row r="321" spans="1:65" s="2" customFormat="1" ht="16.5" customHeight="1">
      <c r="A321" s="35"/>
      <c r="B321" s="36"/>
      <c r="C321" s="174" t="s">
        <v>529</v>
      </c>
      <c r="D321" s="174" t="s">
        <v>127</v>
      </c>
      <c r="E321" s="175" t="s">
        <v>530</v>
      </c>
      <c r="F321" s="176" t="s">
        <v>264</v>
      </c>
      <c r="G321" s="177" t="s">
        <v>242</v>
      </c>
      <c r="H321" s="178">
        <v>468</v>
      </c>
      <c r="I321" s="179"/>
      <c r="J321" s="180">
        <f>ROUND(I321*H321,2)</f>
        <v>0</v>
      </c>
      <c r="K321" s="176" t="s">
        <v>131</v>
      </c>
      <c r="L321" s="40"/>
      <c r="M321" s="181" t="s">
        <v>19</v>
      </c>
      <c r="N321" s="182" t="s">
        <v>44</v>
      </c>
      <c r="O321" s="65"/>
      <c r="P321" s="183">
        <f>O321*H321</f>
        <v>0</v>
      </c>
      <c r="Q321" s="183">
        <v>0</v>
      </c>
      <c r="R321" s="183">
        <f>Q321*H321</f>
        <v>0</v>
      </c>
      <c r="S321" s="183">
        <v>0</v>
      </c>
      <c r="T321" s="184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85" t="s">
        <v>132</v>
      </c>
      <c r="AT321" s="185" t="s">
        <v>127</v>
      </c>
      <c r="AU321" s="185" t="s">
        <v>83</v>
      </c>
      <c r="AY321" s="18" t="s">
        <v>124</v>
      </c>
      <c r="BE321" s="186">
        <f>IF(N321="základní",J321,0)</f>
        <v>0</v>
      </c>
      <c r="BF321" s="186">
        <f>IF(N321="snížená",J321,0)</f>
        <v>0</v>
      </c>
      <c r="BG321" s="186">
        <f>IF(N321="zákl. přenesená",J321,0)</f>
        <v>0</v>
      </c>
      <c r="BH321" s="186">
        <f>IF(N321="sníž. přenesená",J321,0)</f>
        <v>0</v>
      </c>
      <c r="BI321" s="186">
        <f>IF(N321="nulová",J321,0)</f>
        <v>0</v>
      </c>
      <c r="BJ321" s="18" t="s">
        <v>81</v>
      </c>
      <c r="BK321" s="186">
        <f>ROUND(I321*H321,2)</f>
        <v>0</v>
      </c>
      <c r="BL321" s="18" t="s">
        <v>132</v>
      </c>
      <c r="BM321" s="185" t="s">
        <v>531</v>
      </c>
    </row>
    <row r="322" spans="1:65" s="2" customFormat="1" ht="11.25">
      <c r="A322" s="35"/>
      <c r="B322" s="36"/>
      <c r="C322" s="37"/>
      <c r="D322" s="187" t="s">
        <v>134</v>
      </c>
      <c r="E322" s="37"/>
      <c r="F322" s="188" t="s">
        <v>532</v>
      </c>
      <c r="G322" s="37"/>
      <c r="H322" s="37"/>
      <c r="I322" s="189"/>
      <c r="J322" s="37"/>
      <c r="K322" s="37"/>
      <c r="L322" s="40"/>
      <c r="M322" s="190"/>
      <c r="N322" s="191"/>
      <c r="O322" s="65"/>
      <c r="P322" s="65"/>
      <c r="Q322" s="65"/>
      <c r="R322" s="65"/>
      <c r="S322" s="65"/>
      <c r="T322" s="66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134</v>
      </c>
      <c r="AU322" s="18" t="s">
        <v>83</v>
      </c>
    </row>
    <row r="323" spans="1:65" s="2" customFormat="1" ht="19.5">
      <c r="A323" s="35"/>
      <c r="B323" s="36"/>
      <c r="C323" s="37"/>
      <c r="D323" s="192" t="s">
        <v>136</v>
      </c>
      <c r="E323" s="37"/>
      <c r="F323" s="193" t="s">
        <v>429</v>
      </c>
      <c r="G323" s="37"/>
      <c r="H323" s="37"/>
      <c r="I323" s="189"/>
      <c r="J323" s="37"/>
      <c r="K323" s="37"/>
      <c r="L323" s="40"/>
      <c r="M323" s="190"/>
      <c r="N323" s="191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136</v>
      </c>
      <c r="AU323" s="18" t="s">
        <v>83</v>
      </c>
    </row>
    <row r="324" spans="1:65" s="13" customFormat="1" ht="11.25">
      <c r="B324" s="194"/>
      <c r="C324" s="195"/>
      <c r="D324" s="192" t="s">
        <v>138</v>
      </c>
      <c r="E324" s="196" t="s">
        <v>19</v>
      </c>
      <c r="F324" s="197" t="s">
        <v>458</v>
      </c>
      <c r="G324" s="195"/>
      <c r="H324" s="198">
        <v>468</v>
      </c>
      <c r="I324" s="199"/>
      <c r="J324" s="195"/>
      <c r="K324" s="195"/>
      <c r="L324" s="200"/>
      <c r="M324" s="201"/>
      <c r="N324" s="202"/>
      <c r="O324" s="202"/>
      <c r="P324" s="202"/>
      <c r="Q324" s="202"/>
      <c r="R324" s="202"/>
      <c r="S324" s="202"/>
      <c r="T324" s="203"/>
      <c r="AT324" s="204" t="s">
        <v>138</v>
      </c>
      <c r="AU324" s="204" t="s">
        <v>83</v>
      </c>
      <c r="AV324" s="13" t="s">
        <v>83</v>
      </c>
      <c r="AW324" s="13" t="s">
        <v>35</v>
      </c>
      <c r="AX324" s="13" t="s">
        <v>81</v>
      </c>
      <c r="AY324" s="204" t="s">
        <v>124</v>
      </c>
    </row>
    <row r="325" spans="1:65" s="12" customFormat="1" ht="22.9" customHeight="1">
      <c r="B325" s="158"/>
      <c r="C325" s="159"/>
      <c r="D325" s="160" t="s">
        <v>72</v>
      </c>
      <c r="E325" s="172" t="s">
        <v>533</v>
      </c>
      <c r="F325" s="172" t="s">
        <v>534</v>
      </c>
      <c r="G325" s="159"/>
      <c r="H325" s="159"/>
      <c r="I325" s="162"/>
      <c r="J325" s="173">
        <f>BK325</f>
        <v>0</v>
      </c>
      <c r="K325" s="159"/>
      <c r="L325" s="164"/>
      <c r="M325" s="165"/>
      <c r="N325" s="166"/>
      <c r="O325" s="166"/>
      <c r="P325" s="167">
        <f>SUM(P326:P327)</f>
        <v>0</v>
      </c>
      <c r="Q325" s="166"/>
      <c r="R325" s="167">
        <f>SUM(R326:R327)</f>
        <v>0</v>
      </c>
      <c r="S325" s="166"/>
      <c r="T325" s="168">
        <f>SUM(T326:T327)</f>
        <v>0</v>
      </c>
      <c r="AR325" s="169" t="s">
        <v>81</v>
      </c>
      <c r="AT325" s="170" t="s">
        <v>72</v>
      </c>
      <c r="AU325" s="170" t="s">
        <v>81</v>
      </c>
      <c r="AY325" s="169" t="s">
        <v>124</v>
      </c>
      <c r="BK325" s="171">
        <f>SUM(BK326:BK327)</f>
        <v>0</v>
      </c>
    </row>
    <row r="326" spans="1:65" s="2" customFormat="1" ht="16.5" customHeight="1">
      <c r="A326" s="35"/>
      <c r="B326" s="36"/>
      <c r="C326" s="174" t="s">
        <v>535</v>
      </c>
      <c r="D326" s="174" t="s">
        <v>127</v>
      </c>
      <c r="E326" s="175" t="s">
        <v>536</v>
      </c>
      <c r="F326" s="176" t="s">
        <v>537</v>
      </c>
      <c r="G326" s="177" t="s">
        <v>185</v>
      </c>
      <c r="H326" s="178">
        <v>33.423999999999999</v>
      </c>
      <c r="I326" s="179"/>
      <c r="J326" s="180">
        <f>ROUND(I326*H326,2)</f>
        <v>0</v>
      </c>
      <c r="K326" s="176" t="s">
        <v>131</v>
      </c>
      <c r="L326" s="40"/>
      <c r="M326" s="181" t="s">
        <v>19</v>
      </c>
      <c r="N326" s="182" t="s">
        <v>44</v>
      </c>
      <c r="O326" s="65"/>
      <c r="P326" s="183">
        <f>O326*H326</f>
        <v>0</v>
      </c>
      <c r="Q326" s="183">
        <v>0</v>
      </c>
      <c r="R326" s="183">
        <f>Q326*H326</f>
        <v>0</v>
      </c>
      <c r="S326" s="183">
        <v>0</v>
      </c>
      <c r="T326" s="184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85" t="s">
        <v>132</v>
      </c>
      <c r="AT326" s="185" t="s">
        <v>127</v>
      </c>
      <c r="AU326" s="185" t="s">
        <v>83</v>
      </c>
      <c r="AY326" s="18" t="s">
        <v>124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0</v>
      </c>
      <c r="BH326" s="186">
        <f>IF(N326="sníž. přenesená",J326,0)</f>
        <v>0</v>
      </c>
      <c r="BI326" s="186">
        <f>IF(N326="nulová",J326,0)</f>
        <v>0</v>
      </c>
      <c r="BJ326" s="18" t="s">
        <v>81</v>
      </c>
      <c r="BK326" s="186">
        <f>ROUND(I326*H326,2)</f>
        <v>0</v>
      </c>
      <c r="BL326" s="18" t="s">
        <v>132</v>
      </c>
      <c r="BM326" s="185" t="s">
        <v>538</v>
      </c>
    </row>
    <row r="327" spans="1:65" s="2" customFormat="1" ht="11.25">
      <c r="A327" s="35"/>
      <c r="B327" s="36"/>
      <c r="C327" s="37"/>
      <c r="D327" s="187" t="s">
        <v>134</v>
      </c>
      <c r="E327" s="37"/>
      <c r="F327" s="188" t="s">
        <v>539</v>
      </c>
      <c r="G327" s="37"/>
      <c r="H327" s="37"/>
      <c r="I327" s="189"/>
      <c r="J327" s="37"/>
      <c r="K327" s="37"/>
      <c r="L327" s="40"/>
      <c r="M327" s="190"/>
      <c r="N327" s="191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134</v>
      </c>
      <c r="AU327" s="18" t="s">
        <v>83</v>
      </c>
    </row>
    <row r="328" spans="1:65" s="12" customFormat="1" ht="25.9" customHeight="1">
      <c r="B328" s="158"/>
      <c r="C328" s="159"/>
      <c r="D328" s="160" t="s">
        <v>72</v>
      </c>
      <c r="E328" s="161" t="s">
        <v>540</v>
      </c>
      <c r="F328" s="161" t="s">
        <v>541</v>
      </c>
      <c r="G328" s="159"/>
      <c r="H328" s="159"/>
      <c r="I328" s="162"/>
      <c r="J328" s="163">
        <f>BK328</f>
        <v>0</v>
      </c>
      <c r="K328" s="159"/>
      <c r="L328" s="164"/>
      <c r="M328" s="165"/>
      <c r="N328" s="166"/>
      <c r="O328" s="166"/>
      <c r="P328" s="167">
        <f>P329</f>
        <v>0</v>
      </c>
      <c r="Q328" s="166"/>
      <c r="R328" s="167">
        <f>R329</f>
        <v>0</v>
      </c>
      <c r="S328" s="166"/>
      <c r="T328" s="168">
        <f>T329</f>
        <v>0</v>
      </c>
      <c r="AR328" s="169" t="s">
        <v>155</v>
      </c>
      <c r="AT328" s="170" t="s">
        <v>72</v>
      </c>
      <c r="AU328" s="170" t="s">
        <v>73</v>
      </c>
      <c r="AY328" s="169" t="s">
        <v>124</v>
      </c>
      <c r="BK328" s="171">
        <f>BK329</f>
        <v>0</v>
      </c>
    </row>
    <row r="329" spans="1:65" s="12" customFormat="1" ht="22.9" customHeight="1">
      <c r="B329" s="158"/>
      <c r="C329" s="159"/>
      <c r="D329" s="160" t="s">
        <v>72</v>
      </c>
      <c r="E329" s="172" t="s">
        <v>542</v>
      </c>
      <c r="F329" s="172" t="s">
        <v>543</v>
      </c>
      <c r="G329" s="159"/>
      <c r="H329" s="159"/>
      <c r="I329" s="162"/>
      <c r="J329" s="173">
        <f>BK329</f>
        <v>0</v>
      </c>
      <c r="K329" s="159"/>
      <c r="L329" s="164"/>
      <c r="M329" s="165"/>
      <c r="N329" s="166"/>
      <c r="O329" s="166"/>
      <c r="P329" s="167">
        <f>SUM(P330:P335)</f>
        <v>0</v>
      </c>
      <c r="Q329" s="166"/>
      <c r="R329" s="167">
        <f>SUM(R330:R335)</f>
        <v>0</v>
      </c>
      <c r="S329" s="166"/>
      <c r="T329" s="168">
        <f>SUM(T330:T335)</f>
        <v>0</v>
      </c>
      <c r="AR329" s="169" t="s">
        <v>155</v>
      </c>
      <c r="AT329" s="170" t="s">
        <v>72</v>
      </c>
      <c r="AU329" s="170" t="s">
        <v>81</v>
      </c>
      <c r="AY329" s="169" t="s">
        <v>124</v>
      </c>
      <c r="BK329" s="171">
        <f>SUM(BK330:BK335)</f>
        <v>0</v>
      </c>
    </row>
    <row r="330" spans="1:65" s="2" customFormat="1" ht="16.5" customHeight="1">
      <c r="A330" s="35"/>
      <c r="B330" s="36"/>
      <c r="C330" s="174" t="s">
        <v>544</v>
      </c>
      <c r="D330" s="174" t="s">
        <v>127</v>
      </c>
      <c r="E330" s="175" t="s">
        <v>545</v>
      </c>
      <c r="F330" s="176" t="s">
        <v>546</v>
      </c>
      <c r="G330" s="177" t="s">
        <v>547</v>
      </c>
      <c r="H330" s="178">
        <v>1</v>
      </c>
      <c r="I330" s="179"/>
      <c r="J330" s="180">
        <f>ROUND(I330*H330,2)</f>
        <v>0</v>
      </c>
      <c r="K330" s="176" t="s">
        <v>19</v>
      </c>
      <c r="L330" s="40"/>
      <c r="M330" s="181" t="s">
        <v>19</v>
      </c>
      <c r="N330" s="182" t="s">
        <v>44</v>
      </c>
      <c r="O330" s="65"/>
      <c r="P330" s="183">
        <f>O330*H330</f>
        <v>0</v>
      </c>
      <c r="Q330" s="183">
        <v>0</v>
      </c>
      <c r="R330" s="183">
        <f>Q330*H330</f>
        <v>0</v>
      </c>
      <c r="S330" s="183">
        <v>0</v>
      </c>
      <c r="T330" s="184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85" t="s">
        <v>548</v>
      </c>
      <c r="AT330" s="185" t="s">
        <v>127</v>
      </c>
      <c r="AU330" s="185" t="s">
        <v>83</v>
      </c>
      <c r="AY330" s="18" t="s">
        <v>124</v>
      </c>
      <c r="BE330" s="186">
        <f>IF(N330="základní",J330,0)</f>
        <v>0</v>
      </c>
      <c r="BF330" s="186">
        <f>IF(N330="snížená",J330,0)</f>
        <v>0</v>
      </c>
      <c r="BG330" s="186">
        <f>IF(N330="zákl. přenesená",J330,0)</f>
        <v>0</v>
      </c>
      <c r="BH330" s="186">
        <f>IF(N330="sníž. přenesená",J330,0)</f>
        <v>0</v>
      </c>
      <c r="BI330" s="186">
        <f>IF(N330="nulová",J330,0)</f>
        <v>0</v>
      </c>
      <c r="BJ330" s="18" t="s">
        <v>81</v>
      </c>
      <c r="BK330" s="186">
        <f>ROUND(I330*H330,2)</f>
        <v>0</v>
      </c>
      <c r="BL330" s="18" t="s">
        <v>548</v>
      </c>
      <c r="BM330" s="185" t="s">
        <v>549</v>
      </c>
    </row>
    <row r="331" spans="1:65" s="2" customFormat="1" ht="19.5">
      <c r="A331" s="35"/>
      <c r="B331" s="36"/>
      <c r="C331" s="37"/>
      <c r="D331" s="192" t="s">
        <v>136</v>
      </c>
      <c r="E331" s="37"/>
      <c r="F331" s="193" t="s">
        <v>550</v>
      </c>
      <c r="G331" s="37"/>
      <c r="H331" s="37"/>
      <c r="I331" s="189"/>
      <c r="J331" s="37"/>
      <c r="K331" s="37"/>
      <c r="L331" s="40"/>
      <c r="M331" s="190"/>
      <c r="N331" s="191"/>
      <c r="O331" s="65"/>
      <c r="P331" s="65"/>
      <c r="Q331" s="65"/>
      <c r="R331" s="65"/>
      <c r="S331" s="65"/>
      <c r="T331" s="66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136</v>
      </c>
      <c r="AU331" s="18" t="s">
        <v>83</v>
      </c>
    </row>
    <row r="332" spans="1:65" s="2" customFormat="1" ht="16.5" customHeight="1">
      <c r="A332" s="35"/>
      <c r="B332" s="36"/>
      <c r="C332" s="174" t="s">
        <v>551</v>
      </c>
      <c r="D332" s="174" t="s">
        <v>127</v>
      </c>
      <c r="E332" s="175" t="s">
        <v>552</v>
      </c>
      <c r="F332" s="176" t="s">
        <v>553</v>
      </c>
      <c r="G332" s="177" t="s">
        <v>547</v>
      </c>
      <c r="H332" s="178">
        <v>1</v>
      </c>
      <c r="I332" s="179"/>
      <c r="J332" s="180">
        <f>ROUND(I332*H332,2)</f>
        <v>0</v>
      </c>
      <c r="K332" s="176" t="s">
        <v>19</v>
      </c>
      <c r="L332" s="40"/>
      <c r="M332" s="181" t="s">
        <v>19</v>
      </c>
      <c r="N332" s="182" t="s">
        <v>44</v>
      </c>
      <c r="O332" s="65"/>
      <c r="P332" s="183">
        <f>O332*H332</f>
        <v>0</v>
      </c>
      <c r="Q332" s="183">
        <v>0</v>
      </c>
      <c r="R332" s="183">
        <f>Q332*H332</f>
        <v>0</v>
      </c>
      <c r="S332" s="183">
        <v>0</v>
      </c>
      <c r="T332" s="184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85" t="s">
        <v>548</v>
      </c>
      <c r="AT332" s="185" t="s">
        <v>127</v>
      </c>
      <c r="AU332" s="185" t="s">
        <v>83</v>
      </c>
      <c r="AY332" s="18" t="s">
        <v>124</v>
      </c>
      <c r="BE332" s="186">
        <f>IF(N332="základní",J332,0)</f>
        <v>0</v>
      </c>
      <c r="BF332" s="186">
        <f>IF(N332="snížená",J332,0)</f>
        <v>0</v>
      </c>
      <c r="BG332" s="186">
        <f>IF(N332="zákl. přenesená",J332,0)</f>
        <v>0</v>
      </c>
      <c r="BH332" s="186">
        <f>IF(N332="sníž. přenesená",J332,0)</f>
        <v>0</v>
      </c>
      <c r="BI332" s="186">
        <f>IF(N332="nulová",J332,0)</f>
        <v>0</v>
      </c>
      <c r="BJ332" s="18" t="s">
        <v>81</v>
      </c>
      <c r="BK332" s="186">
        <f>ROUND(I332*H332,2)</f>
        <v>0</v>
      </c>
      <c r="BL332" s="18" t="s">
        <v>548</v>
      </c>
      <c r="BM332" s="185" t="s">
        <v>554</v>
      </c>
    </row>
    <row r="333" spans="1:65" s="2" customFormat="1" ht="16.5" customHeight="1">
      <c r="A333" s="35"/>
      <c r="B333" s="36"/>
      <c r="C333" s="174" t="s">
        <v>555</v>
      </c>
      <c r="D333" s="174" t="s">
        <v>127</v>
      </c>
      <c r="E333" s="175" t="s">
        <v>556</v>
      </c>
      <c r="F333" s="176" t="s">
        <v>557</v>
      </c>
      <c r="G333" s="177" t="s">
        <v>547</v>
      </c>
      <c r="H333" s="178">
        <v>1</v>
      </c>
      <c r="I333" s="179"/>
      <c r="J333" s="180">
        <f>ROUND(I333*H333,2)</f>
        <v>0</v>
      </c>
      <c r="K333" s="176" t="s">
        <v>19</v>
      </c>
      <c r="L333" s="40"/>
      <c r="M333" s="181" t="s">
        <v>19</v>
      </c>
      <c r="N333" s="182" t="s">
        <v>44</v>
      </c>
      <c r="O333" s="65"/>
      <c r="P333" s="183">
        <f>O333*H333</f>
        <v>0</v>
      </c>
      <c r="Q333" s="183">
        <v>0</v>
      </c>
      <c r="R333" s="183">
        <f>Q333*H333</f>
        <v>0</v>
      </c>
      <c r="S333" s="183">
        <v>0</v>
      </c>
      <c r="T333" s="184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85" t="s">
        <v>548</v>
      </c>
      <c r="AT333" s="185" t="s">
        <v>127</v>
      </c>
      <c r="AU333" s="185" t="s">
        <v>83</v>
      </c>
      <c r="AY333" s="18" t="s">
        <v>124</v>
      </c>
      <c r="BE333" s="186">
        <f>IF(N333="základní",J333,0)</f>
        <v>0</v>
      </c>
      <c r="BF333" s="186">
        <f>IF(N333="snížená",J333,0)</f>
        <v>0</v>
      </c>
      <c r="BG333" s="186">
        <f>IF(N333="zákl. přenesená",J333,0)</f>
        <v>0</v>
      </c>
      <c r="BH333" s="186">
        <f>IF(N333="sníž. přenesená",J333,0)</f>
        <v>0</v>
      </c>
      <c r="BI333" s="186">
        <f>IF(N333="nulová",J333,0)</f>
        <v>0</v>
      </c>
      <c r="BJ333" s="18" t="s">
        <v>81</v>
      </c>
      <c r="BK333" s="186">
        <f>ROUND(I333*H333,2)</f>
        <v>0</v>
      </c>
      <c r="BL333" s="18" t="s">
        <v>548</v>
      </c>
      <c r="BM333" s="185" t="s">
        <v>558</v>
      </c>
    </row>
    <row r="334" spans="1:65" s="2" customFormat="1" ht="16.5" customHeight="1">
      <c r="A334" s="35"/>
      <c r="B334" s="36"/>
      <c r="C334" s="174" t="s">
        <v>559</v>
      </c>
      <c r="D334" s="174" t="s">
        <v>127</v>
      </c>
      <c r="E334" s="175" t="s">
        <v>560</v>
      </c>
      <c r="F334" s="176" t="s">
        <v>561</v>
      </c>
      <c r="G334" s="177" t="s">
        <v>547</v>
      </c>
      <c r="H334" s="178">
        <v>1</v>
      </c>
      <c r="I334" s="179"/>
      <c r="J334" s="180">
        <f>ROUND(I334*H334,2)</f>
        <v>0</v>
      </c>
      <c r="K334" s="176" t="s">
        <v>19</v>
      </c>
      <c r="L334" s="40"/>
      <c r="M334" s="181" t="s">
        <v>19</v>
      </c>
      <c r="N334" s="182" t="s">
        <v>44</v>
      </c>
      <c r="O334" s="65"/>
      <c r="P334" s="183">
        <f>O334*H334</f>
        <v>0</v>
      </c>
      <c r="Q334" s="183">
        <v>0</v>
      </c>
      <c r="R334" s="183">
        <f>Q334*H334</f>
        <v>0</v>
      </c>
      <c r="S334" s="183">
        <v>0</v>
      </c>
      <c r="T334" s="184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85" t="s">
        <v>548</v>
      </c>
      <c r="AT334" s="185" t="s">
        <v>127</v>
      </c>
      <c r="AU334" s="185" t="s">
        <v>83</v>
      </c>
      <c r="AY334" s="18" t="s">
        <v>124</v>
      </c>
      <c r="BE334" s="186">
        <f>IF(N334="základní",J334,0)</f>
        <v>0</v>
      </c>
      <c r="BF334" s="186">
        <f>IF(N334="snížená",J334,0)</f>
        <v>0</v>
      </c>
      <c r="BG334" s="186">
        <f>IF(N334="zákl. přenesená",J334,0)</f>
        <v>0</v>
      </c>
      <c r="BH334" s="186">
        <f>IF(N334="sníž. přenesená",J334,0)</f>
        <v>0</v>
      </c>
      <c r="BI334" s="186">
        <f>IF(N334="nulová",J334,0)</f>
        <v>0</v>
      </c>
      <c r="BJ334" s="18" t="s">
        <v>81</v>
      </c>
      <c r="BK334" s="186">
        <f>ROUND(I334*H334,2)</f>
        <v>0</v>
      </c>
      <c r="BL334" s="18" t="s">
        <v>548</v>
      </c>
      <c r="BM334" s="185" t="s">
        <v>562</v>
      </c>
    </row>
    <row r="335" spans="1:65" s="2" customFormat="1" ht="19.5">
      <c r="A335" s="35"/>
      <c r="B335" s="36"/>
      <c r="C335" s="37"/>
      <c r="D335" s="192" t="s">
        <v>136</v>
      </c>
      <c r="E335" s="37"/>
      <c r="F335" s="193" t="s">
        <v>563</v>
      </c>
      <c r="G335" s="37"/>
      <c r="H335" s="37"/>
      <c r="I335" s="189"/>
      <c r="J335" s="37"/>
      <c r="K335" s="37"/>
      <c r="L335" s="40"/>
      <c r="M335" s="226"/>
      <c r="N335" s="227"/>
      <c r="O335" s="228"/>
      <c r="P335" s="228"/>
      <c r="Q335" s="228"/>
      <c r="R335" s="228"/>
      <c r="S335" s="228"/>
      <c r="T335" s="229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136</v>
      </c>
      <c r="AU335" s="18" t="s">
        <v>83</v>
      </c>
    </row>
    <row r="336" spans="1:65" s="2" customFormat="1" ht="6.95" customHeight="1">
      <c r="A336" s="35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0"/>
      <c r="M336" s="35"/>
      <c r="O336" s="35"/>
      <c r="P336" s="35"/>
      <c r="Q336" s="35"/>
      <c r="R336" s="35"/>
      <c r="S336" s="35"/>
      <c r="T336" s="35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</row>
  </sheetData>
  <sheetProtection algorithmName="SHA-512" hashValue="6wCoSz2dsd6rt0WLCKp7E7O+/9x4h8VKZW84njVtUKik5j0FBz2vj9G8WCzCw0qW1BeQK0u7LLxLVZ7wEvXHJQ==" saltValue="zXuiEpaNm5PKusq/tHgPg/+03f9f9KTz6vPWaE77IomuJbLOkKZjHPQwqtJ4Sbbgnno31sGBGGyjC85S9mUwqw==" spinCount="100000" sheet="1" objects="1" scenarios="1" formatColumns="0" formatRows="0" autoFilter="0"/>
  <autoFilter ref="C87:K335" xr:uid="{00000000-0009-0000-0000-000001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100-000000000000}"/>
    <hyperlink ref="F96" r:id="rId2" xr:uid="{00000000-0004-0000-0100-000001000000}"/>
    <hyperlink ref="F99" r:id="rId3" xr:uid="{00000000-0004-0000-0100-000002000000}"/>
    <hyperlink ref="F102" r:id="rId4" xr:uid="{00000000-0004-0000-0100-000003000000}"/>
    <hyperlink ref="F105" r:id="rId5" xr:uid="{00000000-0004-0000-0100-000004000000}"/>
    <hyperlink ref="F115" r:id="rId6" xr:uid="{00000000-0004-0000-0100-000005000000}"/>
    <hyperlink ref="F121" r:id="rId7" xr:uid="{00000000-0004-0000-0100-000006000000}"/>
    <hyperlink ref="F123" r:id="rId8" xr:uid="{00000000-0004-0000-0100-000007000000}"/>
    <hyperlink ref="F129" r:id="rId9" xr:uid="{00000000-0004-0000-0100-000008000000}"/>
    <hyperlink ref="F135" r:id="rId10" xr:uid="{00000000-0004-0000-0100-000009000000}"/>
    <hyperlink ref="F138" r:id="rId11" xr:uid="{00000000-0004-0000-0100-00000A000000}"/>
    <hyperlink ref="F144" r:id="rId12" xr:uid="{00000000-0004-0000-0100-00000B000000}"/>
    <hyperlink ref="F147" r:id="rId13" xr:uid="{00000000-0004-0000-0100-00000C000000}"/>
    <hyperlink ref="F151" r:id="rId14" xr:uid="{00000000-0004-0000-0100-00000D000000}"/>
    <hyperlink ref="F153" r:id="rId15" xr:uid="{00000000-0004-0000-0100-00000E000000}"/>
    <hyperlink ref="F158" r:id="rId16" xr:uid="{00000000-0004-0000-0100-00000F000000}"/>
    <hyperlink ref="F163" r:id="rId17" xr:uid="{00000000-0004-0000-0100-000010000000}"/>
    <hyperlink ref="F180" r:id="rId18" xr:uid="{00000000-0004-0000-0100-000011000000}"/>
    <hyperlink ref="F187" r:id="rId19" xr:uid="{00000000-0004-0000-0100-000012000000}"/>
    <hyperlink ref="F191" r:id="rId20" xr:uid="{00000000-0004-0000-0100-000013000000}"/>
    <hyperlink ref="F193" r:id="rId21" xr:uid="{00000000-0004-0000-0100-000014000000}"/>
    <hyperlink ref="F197" r:id="rId22" xr:uid="{00000000-0004-0000-0100-000015000000}"/>
    <hyperlink ref="F201" r:id="rId23" xr:uid="{00000000-0004-0000-0100-000016000000}"/>
    <hyperlink ref="F205" r:id="rId24" xr:uid="{00000000-0004-0000-0100-000017000000}"/>
    <hyperlink ref="F213" r:id="rId25" xr:uid="{00000000-0004-0000-0100-000018000000}"/>
    <hyperlink ref="F229" r:id="rId26" xr:uid="{00000000-0004-0000-0100-000019000000}"/>
    <hyperlink ref="F233" r:id="rId27" xr:uid="{00000000-0004-0000-0100-00001A000000}"/>
    <hyperlink ref="F239" r:id="rId28" xr:uid="{00000000-0004-0000-0100-00001B000000}"/>
    <hyperlink ref="F241" r:id="rId29" xr:uid="{00000000-0004-0000-0100-00001C000000}"/>
    <hyperlink ref="F256" r:id="rId30" xr:uid="{00000000-0004-0000-0100-00001D000000}"/>
    <hyperlink ref="F260" r:id="rId31" xr:uid="{00000000-0004-0000-0100-00001E000000}"/>
    <hyperlink ref="F266" r:id="rId32" xr:uid="{00000000-0004-0000-0100-00001F000000}"/>
    <hyperlink ref="F268" r:id="rId33" xr:uid="{00000000-0004-0000-0100-000020000000}"/>
    <hyperlink ref="F273" r:id="rId34" xr:uid="{00000000-0004-0000-0100-000021000000}"/>
    <hyperlink ref="F277" r:id="rId35" xr:uid="{00000000-0004-0000-0100-000022000000}"/>
    <hyperlink ref="F281" r:id="rId36" xr:uid="{00000000-0004-0000-0100-000023000000}"/>
    <hyperlink ref="F294" r:id="rId37" xr:uid="{00000000-0004-0000-0100-000024000000}"/>
    <hyperlink ref="F298" r:id="rId38" xr:uid="{00000000-0004-0000-0100-000025000000}"/>
    <hyperlink ref="F301" r:id="rId39" xr:uid="{00000000-0004-0000-0100-000026000000}"/>
    <hyperlink ref="F310" r:id="rId40" xr:uid="{00000000-0004-0000-0100-000027000000}"/>
    <hyperlink ref="F314" r:id="rId41" xr:uid="{00000000-0004-0000-0100-000028000000}"/>
    <hyperlink ref="F320" r:id="rId42" xr:uid="{00000000-0004-0000-0100-000029000000}"/>
    <hyperlink ref="F322" r:id="rId43" xr:uid="{00000000-0004-0000-0100-00002A000000}"/>
    <hyperlink ref="F327" r:id="rId44" xr:uid="{00000000-0004-0000-0100-00002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79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8" t="s">
        <v>86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93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57" t="str">
        <f>'Rekapitulace stavby'!K6</f>
        <v>PD – Výsadby BK16d, BK17a, BK17b a BC10 v k.ú. Veselí-Předměstí</v>
      </c>
      <c r="F7" s="358"/>
      <c r="G7" s="358"/>
      <c r="H7" s="358"/>
      <c r="L7" s="21"/>
    </row>
    <row r="8" spans="1:46" s="2" customFormat="1" ht="12" customHeight="1">
      <c r="A8" s="35"/>
      <c r="B8" s="40"/>
      <c r="C8" s="35"/>
      <c r="D8" s="106" t="s">
        <v>94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59" t="s">
        <v>564</v>
      </c>
      <c r="F9" s="360"/>
      <c r="G9" s="360"/>
      <c r="H9" s="36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25. 11. 2023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1" t="str">
        <f>'Rekapitulace stavby'!E14</f>
        <v>Vyplň údaj</v>
      </c>
      <c r="F18" s="362"/>
      <c r="G18" s="362"/>
      <c r="H18" s="362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 xml:space="preserve"> </v>
      </c>
      <c r="F21" s="35"/>
      <c r="G21" s="35"/>
      <c r="H21" s="35"/>
      <c r="I21" s="106" t="s">
        <v>29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36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3" t="s">
        <v>19</v>
      </c>
      <c r="F27" s="363"/>
      <c r="G27" s="363"/>
      <c r="H27" s="36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ROUND(J89,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ROUND((SUM(BE89:BE378)),  2)</f>
        <v>0</v>
      </c>
      <c r="G33" s="35"/>
      <c r="H33" s="35"/>
      <c r="I33" s="119">
        <v>0.21</v>
      </c>
      <c r="J33" s="118">
        <f>ROUND(((SUM(BE89:BE378))*I33),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ROUND((SUM(BF89:BF378)),  2)</f>
        <v>0</v>
      </c>
      <c r="G34" s="35"/>
      <c r="H34" s="35"/>
      <c r="I34" s="119">
        <v>0.12</v>
      </c>
      <c r="J34" s="118">
        <f>ROUND(((SUM(BF89:BF378))*I34),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ROUND((SUM(BG89:BG378)),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ROUND((SUM(BH89:BH378)),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ROUND((SUM(BI89:BI378)),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96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4" t="str">
        <f>E7</f>
        <v>PD – Výsadby BK16d, BK17a, BK17b a BC10 v k.ú. Veselí-Předměstí</v>
      </c>
      <c r="F48" s="365"/>
      <c r="G48" s="365"/>
      <c r="H48" s="36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94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17" t="str">
        <f>E9</f>
        <v>BC10 - Biocentrum BC10 (oblast C)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Veselí nad Moravou</v>
      </c>
      <c r="G52" s="37"/>
      <c r="H52" s="37"/>
      <c r="I52" s="30" t="s">
        <v>23</v>
      </c>
      <c r="J52" s="60" t="str">
        <f>IF(J12="","",J12)</f>
        <v>25. 11. 2023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KPÚ pro JMK, pobočka Hodonín</v>
      </c>
      <c r="G54" s="37"/>
      <c r="H54" s="37"/>
      <c r="I54" s="30" t="s">
        <v>33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97</v>
      </c>
      <c r="D57" s="132"/>
      <c r="E57" s="132"/>
      <c r="F57" s="132"/>
      <c r="G57" s="132"/>
      <c r="H57" s="132"/>
      <c r="I57" s="132"/>
      <c r="J57" s="133" t="s">
        <v>98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J89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99</v>
      </c>
    </row>
    <row r="60" spans="1:47" s="9" customFormat="1" ht="24.95" customHeight="1">
      <c r="B60" s="135"/>
      <c r="C60" s="136"/>
      <c r="D60" s="137" t="s">
        <v>100</v>
      </c>
      <c r="E60" s="138"/>
      <c r="F60" s="138"/>
      <c r="G60" s="138"/>
      <c r="H60" s="138"/>
      <c r="I60" s="138"/>
      <c r="J60" s="139">
        <f>J90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101</v>
      </c>
      <c r="E61" s="144"/>
      <c r="F61" s="144"/>
      <c r="G61" s="144"/>
      <c r="H61" s="144"/>
      <c r="I61" s="144"/>
      <c r="J61" s="145">
        <f>J91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102</v>
      </c>
      <c r="E62" s="144"/>
      <c r="F62" s="144"/>
      <c r="G62" s="144"/>
      <c r="H62" s="144"/>
      <c r="I62" s="144"/>
      <c r="J62" s="145">
        <f>J162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565</v>
      </c>
      <c r="E63" s="144"/>
      <c r="F63" s="144"/>
      <c r="G63" s="144"/>
      <c r="H63" s="144"/>
      <c r="I63" s="144"/>
      <c r="J63" s="145">
        <f>J212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103</v>
      </c>
      <c r="E64" s="144"/>
      <c r="F64" s="144"/>
      <c r="G64" s="144"/>
      <c r="H64" s="144"/>
      <c r="I64" s="144"/>
      <c r="J64" s="145">
        <f>J233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104</v>
      </c>
      <c r="E65" s="144"/>
      <c r="F65" s="144"/>
      <c r="G65" s="144"/>
      <c r="H65" s="144"/>
      <c r="I65" s="144"/>
      <c r="J65" s="145">
        <f>J278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105</v>
      </c>
      <c r="E66" s="144"/>
      <c r="F66" s="144"/>
      <c r="G66" s="144"/>
      <c r="H66" s="144"/>
      <c r="I66" s="144"/>
      <c r="J66" s="145">
        <f>J310</f>
        <v>0</v>
      </c>
      <c r="K66" s="142"/>
      <c r="L66" s="146"/>
    </row>
    <row r="67" spans="1:31" s="10" customFormat="1" ht="19.899999999999999" customHeight="1">
      <c r="B67" s="141"/>
      <c r="C67" s="142"/>
      <c r="D67" s="143" t="s">
        <v>106</v>
      </c>
      <c r="E67" s="144"/>
      <c r="F67" s="144"/>
      <c r="G67" s="144"/>
      <c r="H67" s="144"/>
      <c r="I67" s="144"/>
      <c r="J67" s="145">
        <f>J369</f>
        <v>0</v>
      </c>
      <c r="K67" s="142"/>
      <c r="L67" s="146"/>
    </row>
    <row r="68" spans="1:31" s="9" customFormat="1" ht="24.95" customHeight="1">
      <c r="B68" s="135"/>
      <c r="C68" s="136"/>
      <c r="D68" s="137" t="s">
        <v>107</v>
      </c>
      <c r="E68" s="138"/>
      <c r="F68" s="138"/>
      <c r="G68" s="138"/>
      <c r="H68" s="138"/>
      <c r="I68" s="138"/>
      <c r="J68" s="139">
        <f>J372</f>
        <v>0</v>
      </c>
      <c r="K68" s="136"/>
      <c r="L68" s="140"/>
    </row>
    <row r="69" spans="1:31" s="10" customFormat="1" ht="19.899999999999999" customHeight="1">
      <c r="B69" s="141"/>
      <c r="C69" s="142"/>
      <c r="D69" s="143" t="s">
        <v>108</v>
      </c>
      <c r="E69" s="144"/>
      <c r="F69" s="144"/>
      <c r="G69" s="144"/>
      <c r="H69" s="144"/>
      <c r="I69" s="144"/>
      <c r="J69" s="145">
        <f>J373</f>
        <v>0</v>
      </c>
      <c r="K69" s="142"/>
      <c r="L69" s="146"/>
    </row>
    <row r="70" spans="1:31" s="2" customFormat="1" ht="21.7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5" spans="1:31" s="2" customFormat="1" ht="6.95" customHeight="1">
      <c r="A75" s="35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4.95" customHeight="1">
      <c r="A76" s="35"/>
      <c r="B76" s="36"/>
      <c r="C76" s="24" t="s">
        <v>109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16</v>
      </c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64" t="str">
        <f>E7</f>
        <v>PD – Výsadby BK16d, BK17a, BK17b a BC10 v k.ú. Veselí-Předměstí</v>
      </c>
      <c r="F79" s="365"/>
      <c r="G79" s="365"/>
      <c r="H79" s="365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94</v>
      </c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17" t="str">
        <f>E9</f>
        <v>BC10 - Biocentrum BC10 (oblast C)</v>
      </c>
      <c r="F81" s="366"/>
      <c r="G81" s="366"/>
      <c r="H81" s="366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30" t="s">
        <v>21</v>
      </c>
      <c r="D83" s="37"/>
      <c r="E83" s="37"/>
      <c r="F83" s="28" t="str">
        <f>F12</f>
        <v>Veselí nad Moravou</v>
      </c>
      <c r="G83" s="37"/>
      <c r="H83" s="37"/>
      <c r="I83" s="30" t="s">
        <v>23</v>
      </c>
      <c r="J83" s="60" t="str">
        <f>IF(J12="","",J12)</f>
        <v>25. 11. 2023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25</v>
      </c>
      <c r="D85" s="37"/>
      <c r="E85" s="37"/>
      <c r="F85" s="28" t="str">
        <f>E15</f>
        <v>KPÚ pro JMK, pobočka Hodonín</v>
      </c>
      <c r="G85" s="37"/>
      <c r="H85" s="37"/>
      <c r="I85" s="30" t="s">
        <v>33</v>
      </c>
      <c r="J85" s="33" t="str">
        <f>E21</f>
        <v xml:space="preserve"> 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2" customHeight="1">
      <c r="A86" s="35"/>
      <c r="B86" s="36"/>
      <c r="C86" s="30" t="s">
        <v>31</v>
      </c>
      <c r="D86" s="37"/>
      <c r="E86" s="37"/>
      <c r="F86" s="28" t="str">
        <f>IF(E18="","",E18)</f>
        <v>Vyplň údaj</v>
      </c>
      <c r="G86" s="37"/>
      <c r="H86" s="37"/>
      <c r="I86" s="30" t="s">
        <v>36</v>
      </c>
      <c r="J86" s="33" t="str">
        <f>E24</f>
        <v xml:space="preserve"> </v>
      </c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0.3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11" customFormat="1" ht="29.25" customHeight="1">
      <c r="A88" s="147"/>
      <c r="B88" s="148"/>
      <c r="C88" s="149" t="s">
        <v>110</v>
      </c>
      <c r="D88" s="150" t="s">
        <v>58</v>
      </c>
      <c r="E88" s="150" t="s">
        <v>54</v>
      </c>
      <c r="F88" s="150" t="s">
        <v>55</v>
      </c>
      <c r="G88" s="150" t="s">
        <v>111</v>
      </c>
      <c r="H88" s="150" t="s">
        <v>112</v>
      </c>
      <c r="I88" s="150" t="s">
        <v>113</v>
      </c>
      <c r="J88" s="150" t="s">
        <v>98</v>
      </c>
      <c r="K88" s="151" t="s">
        <v>114</v>
      </c>
      <c r="L88" s="152"/>
      <c r="M88" s="69" t="s">
        <v>19</v>
      </c>
      <c r="N88" s="70" t="s">
        <v>43</v>
      </c>
      <c r="O88" s="70" t="s">
        <v>115</v>
      </c>
      <c r="P88" s="70" t="s">
        <v>116</v>
      </c>
      <c r="Q88" s="70" t="s">
        <v>117</v>
      </c>
      <c r="R88" s="70" t="s">
        <v>118</v>
      </c>
      <c r="S88" s="70" t="s">
        <v>119</v>
      </c>
      <c r="T88" s="71" t="s">
        <v>120</v>
      </c>
      <c r="U88" s="147"/>
      <c r="V88" s="147"/>
      <c r="W88" s="147"/>
      <c r="X88" s="147"/>
      <c r="Y88" s="147"/>
      <c r="Z88" s="147"/>
      <c r="AA88" s="147"/>
      <c r="AB88" s="147"/>
      <c r="AC88" s="147"/>
      <c r="AD88" s="147"/>
      <c r="AE88" s="147"/>
    </row>
    <row r="89" spans="1:65" s="2" customFormat="1" ht="22.9" customHeight="1">
      <c r="A89" s="35"/>
      <c r="B89" s="36"/>
      <c r="C89" s="76" t="s">
        <v>121</v>
      </c>
      <c r="D89" s="37"/>
      <c r="E89" s="37"/>
      <c r="F89" s="37"/>
      <c r="G89" s="37"/>
      <c r="H89" s="37"/>
      <c r="I89" s="37"/>
      <c r="J89" s="153">
        <f>BK89</f>
        <v>0</v>
      </c>
      <c r="K89" s="37"/>
      <c r="L89" s="40"/>
      <c r="M89" s="72"/>
      <c r="N89" s="154"/>
      <c r="O89" s="73"/>
      <c r="P89" s="155">
        <f>P90+P372</f>
        <v>0</v>
      </c>
      <c r="Q89" s="73"/>
      <c r="R89" s="155">
        <f>R90+R372</f>
        <v>30.5628742</v>
      </c>
      <c r="S89" s="73"/>
      <c r="T89" s="156">
        <f>T90+T372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72</v>
      </c>
      <c r="AU89" s="18" t="s">
        <v>99</v>
      </c>
      <c r="BK89" s="157">
        <f>BK90+BK372</f>
        <v>0</v>
      </c>
    </row>
    <row r="90" spans="1:65" s="12" customFormat="1" ht="25.9" customHeight="1">
      <c r="B90" s="158"/>
      <c r="C90" s="159"/>
      <c r="D90" s="160" t="s">
        <v>72</v>
      </c>
      <c r="E90" s="161" t="s">
        <v>122</v>
      </c>
      <c r="F90" s="161" t="s">
        <v>123</v>
      </c>
      <c r="G90" s="159"/>
      <c r="H90" s="159"/>
      <c r="I90" s="162"/>
      <c r="J90" s="163">
        <f>BK90</f>
        <v>0</v>
      </c>
      <c r="K90" s="159"/>
      <c r="L90" s="164"/>
      <c r="M90" s="165"/>
      <c r="N90" s="166"/>
      <c r="O90" s="166"/>
      <c r="P90" s="167">
        <f>P91+P162+P212+P233+P278+P310+P369</f>
        <v>0</v>
      </c>
      <c r="Q90" s="166"/>
      <c r="R90" s="167">
        <f>R91+R162+R212+R233+R278+R310+R369</f>
        <v>30.5628742</v>
      </c>
      <c r="S90" s="166"/>
      <c r="T90" s="168">
        <f>T91+T162+T212+T233+T278+T310+T369</f>
        <v>0</v>
      </c>
      <c r="AR90" s="169" t="s">
        <v>81</v>
      </c>
      <c r="AT90" s="170" t="s">
        <v>72</v>
      </c>
      <c r="AU90" s="170" t="s">
        <v>73</v>
      </c>
      <c r="AY90" s="169" t="s">
        <v>124</v>
      </c>
      <c r="BK90" s="171">
        <f>BK91+BK162+BK212+BK233+BK278+BK310+BK369</f>
        <v>0</v>
      </c>
    </row>
    <row r="91" spans="1:65" s="12" customFormat="1" ht="22.9" customHeight="1">
      <c r="B91" s="158"/>
      <c r="C91" s="159"/>
      <c r="D91" s="160" t="s">
        <v>72</v>
      </c>
      <c r="E91" s="172" t="s">
        <v>125</v>
      </c>
      <c r="F91" s="172" t="s">
        <v>126</v>
      </c>
      <c r="G91" s="159"/>
      <c r="H91" s="159"/>
      <c r="I91" s="162"/>
      <c r="J91" s="173">
        <f>BK91</f>
        <v>0</v>
      </c>
      <c r="K91" s="159"/>
      <c r="L91" s="164"/>
      <c r="M91" s="165"/>
      <c r="N91" s="166"/>
      <c r="O91" s="166"/>
      <c r="P91" s="167">
        <f>SUM(P92:P161)</f>
        <v>0</v>
      </c>
      <c r="Q91" s="166"/>
      <c r="R91" s="167">
        <f>SUM(R92:R161)</f>
        <v>11.120646699999998</v>
      </c>
      <c r="S91" s="166"/>
      <c r="T91" s="168">
        <f>SUM(T92:T161)</f>
        <v>0</v>
      </c>
      <c r="AR91" s="169" t="s">
        <v>81</v>
      </c>
      <c r="AT91" s="170" t="s">
        <v>72</v>
      </c>
      <c r="AU91" s="170" t="s">
        <v>81</v>
      </c>
      <c r="AY91" s="169" t="s">
        <v>124</v>
      </c>
      <c r="BK91" s="171">
        <f>SUM(BK92:BK161)</f>
        <v>0</v>
      </c>
    </row>
    <row r="92" spans="1:65" s="2" customFormat="1" ht="16.5" customHeight="1">
      <c r="A92" s="35"/>
      <c r="B92" s="36"/>
      <c r="C92" s="174" t="s">
        <v>81</v>
      </c>
      <c r="D92" s="174" t="s">
        <v>127</v>
      </c>
      <c r="E92" s="175" t="s">
        <v>128</v>
      </c>
      <c r="F92" s="176" t="s">
        <v>566</v>
      </c>
      <c r="G92" s="177" t="s">
        <v>130</v>
      </c>
      <c r="H92" s="178">
        <v>15638</v>
      </c>
      <c r="I92" s="179"/>
      <c r="J92" s="180">
        <f>ROUND(I92*H92,2)</f>
        <v>0</v>
      </c>
      <c r="K92" s="176" t="s">
        <v>131</v>
      </c>
      <c r="L92" s="40"/>
      <c r="M92" s="181" t="s">
        <v>19</v>
      </c>
      <c r="N92" s="182" t="s">
        <v>44</v>
      </c>
      <c r="O92" s="65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132</v>
      </c>
      <c r="AT92" s="185" t="s">
        <v>127</v>
      </c>
      <c r="AU92" s="185" t="s">
        <v>83</v>
      </c>
      <c r="AY92" s="18" t="s">
        <v>124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8" t="s">
        <v>81</v>
      </c>
      <c r="BK92" s="186">
        <f>ROUND(I92*H92,2)</f>
        <v>0</v>
      </c>
      <c r="BL92" s="18" t="s">
        <v>132</v>
      </c>
      <c r="BM92" s="185" t="s">
        <v>567</v>
      </c>
    </row>
    <row r="93" spans="1:65" s="2" customFormat="1" ht="11.25">
      <c r="A93" s="35"/>
      <c r="B93" s="36"/>
      <c r="C93" s="37"/>
      <c r="D93" s="187" t="s">
        <v>134</v>
      </c>
      <c r="E93" s="37"/>
      <c r="F93" s="188" t="s">
        <v>135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134</v>
      </c>
      <c r="AU93" s="18" t="s">
        <v>83</v>
      </c>
    </row>
    <row r="94" spans="1:65" s="2" customFormat="1" ht="19.5">
      <c r="A94" s="35"/>
      <c r="B94" s="36"/>
      <c r="C94" s="37"/>
      <c r="D94" s="192" t="s">
        <v>136</v>
      </c>
      <c r="E94" s="37"/>
      <c r="F94" s="193" t="s">
        <v>137</v>
      </c>
      <c r="G94" s="37"/>
      <c r="H94" s="37"/>
      <c r="I94" s="189"/>
      <c r="J94" s="37"/>
      <c r="K94" s="37"/>
      <c r="L94" s="40"/>
      <c r="M94" s="190"/>
      <c r="N94" s="191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136</v>
      </c>
      <c r="AU94" s="18" t="s">
        <v>83</v>
      </c>
    </row>
    <row r="95" spans="1:65" s="13" customFormat="1" ht="11.25">
      <c r="B95" s="194"/>
      <c r="C95" s="195"/>
      <c r="D95" s="192" t="s">
        <v>138</v>
      </c>
      <c r="E95" s="196" t="s">
        <v>19</v>
      </c>
      <c r="F95" s="197" t="s">
        <v>568</v>
      </c>
      <c r="G95" s="195"/>
      <c r="H95" s="198">
        <v>15638</v>
      </c>
      <c r="I95" s="199"/>
      <c r="J95" s="195"/>
      <c r="K95" s="195"/>
      <c r="L95" s="200"/>
      <c r="M95" s="201"/>
      <c r="N95" s="202"/>
      <c r="O95" s="202"/>
      <c r="P95" s="202"/>
      <c r="Q95" s="202"/>
      <c r="R95" s="202"/>
      <c r="S95" s="202"/>
      <c r="T95" s="203"/>
      <c r="AT95" s="204" t="s">
        <v>138</v>
      </c>
      <c r="AU95" s="204" t="s">
        <v>83</v>
      </c>
      <c r="AV95" s="13" t="s">
        <v>83</v>
      </c>
      <c r="AW95" s="13" t="s">
        <v>35</v>
      </c>
      <c r="AX95" s="13" t="s">
        <v>81</v>
      </c>
      <c r="AY95" s="204" t="s">
        <v>124</v>
      </c>
    </row>
    <row r="96" spans="1:65" s="2" customFormat="1" ht="16.5" customHeight="1">
      <c r="A96" s="35"/>
      <c r="B96" s="36"/>
      <c r="C96" s="174" t="s">
        <v>83</v>
      </c>
      <c r="D96" s="174" t="s">
        <v>127</v>
      </c>
      <c r="E96" s="175" t="s">
        <v>140</v>
      </c>
      <c r="F96" s="176" t="s">
        <v>569</v>
      </c>
      <c r="G96" s="177" t="s">
        <v>130</v>
      </c>
      <c r="H96" s="178">
        <v>15638</v>
      </c>
      <c r="I96" s="179"/>
      <c r="J96" s="180">
        <f>ROUND(I96*H96,2)</f>
        <v>0</v>
      </c>
      <c r="K96" s="176" t="s">
        <v>131</v>
      </c>
      <c r="L96" s="40"/>
      <c r="M96" s="181" t="s">
        <v>19</v>
      </c>
      <c r="N96" s="182" t="s">
        <v>44</v>
      </c>
      <c r="O96" s="65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132</v>
      </c>
      <c r="AT96" s="185" t="s">
        <v>127</v>
      </c>
      <c r="AU96" s="185" t="s">
        <v>83</v>
      </c>
      <c r="AY96" s="18" t="s">
        <v>124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81</v>
      </c>
      <c r="BK96" s="186">
        <f>ROUND(I96*H96,2)</f>
        <v>0</v>
      </c>
      <c r="BL96" s="18" t="s">
        <v>132</v>
      </c>
      <c r="BM96" s="185" t="s">
        <v>570</v>
      </c>
    </row>
    <row r="97" spans="1:65" s="2" customFormat="1" ht="11.25">
      <c r="A97" s="35"/>
      <c r="B97" s="36"/>
      <c r="C97" s="37"/>
      <c r="D97" s="187" t="s">
        <v>134</v>
      </c>
      <c r="E97" s="37"/>
      <c r="F97" s="188" t="s">
        <v>143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134</v>
      </c>
      <c r="AU97" s="18" t="s">
        <v>83</v>
      </c>
    </row>
    <row r="98" spans="1:65" s="2" customFormat="1" ht="19.5">
      <c r="A98" s="35"/>
      <c r="B98" s="36"/>
      <c r="C98" s="37"/>
      <c r="D98" s="192" t="s">
        <v>136</v>
      </c>
      <c r="E98" s="37"/>
      <c r="F98" s="193" t="s">
        <v>137</v>
      </c>
      <c r="G98" s="37"/>
      <c r="H98" s="37"/>
      <c r="I98" s="189"/>
      <c r="J98" s="37"/>
      <c r="K98" s="37"/>
      <c r="L98" s="40"/>
      <c r="M98" s="190"/>
      <c r="N98" s="191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136</v>
      </c>
      <c r="AU98" s="18" t="s">
        <v>83</v>
      </c>
    </row>
    <row r="99" spans="1:65" s="2" customFormat="1" ht="16.5" customHeight="1">
      <c r="A99" s="35"/>
      <c r="B99" s="36"/>
      <c r="C99" s="174" t="s">
        <v>144</v>
      </c>
      <c r="D99" s="174" t="s">
        <v>127</v>
      </c>
      <c r="E99" s="175" t="s">
        <v>145</v>
      </c>
      <c r="F99" s="176" t="s">
        <v>571</v>
      </c>
      <c r="G99" s="177" t="s">
        <v>130</v>
      </c>
      <c r="H99" s="178">
        <v>15638</v>
      </c>
      <c r="I99" s="179"/>
      <c r="J99" s="180">
        <f>ROUND(I99*H99,2)</f>
        <v>0</v>
      </c>
      <c r="K99" s="176" t="s">
        <v>131</v>
      </c>
      <c r="L99" s="40"/>
      <c r="M99" s="181" t="s">
        <v>19</v>
      </c>
      <c r="N99" s="182" t="s">
        <v>44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132</v>
      </c>
      <c r="AT99" s="185" t="s">
        <v>127</v>
      </c>
      <c r="AU99" s="185" t="s">
        <v>83</v>
      </c>
      <c r="AY99" s="18" t="s">
        <v>124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81</v>
      </c>
      <c r="BK99" s="186">
        <f>ROUND(I99*H99,2)</f>
        <v>0</v>
      </c>
      <c r="BL99" s="18" t="s">
        <v>132</v>
      </c>
      <c r="BM99" s="185" t="s">
        <v>572</v>
      </c>
    </row>
    <row r="100" spans="1:65" s="2" customFormat="1" ht="11.25">
      <c r="A100" s="35"/>
      <c r="B100" s="36"/>
      <c r="C100" s="37"/>
      <c r="D100" s="187" t="s">
        <v>134</v>
      </c>
      <c r="E100" s="37"/>
      <c r="F100" s="188" t="s">
        <v>148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134</v>
      </c>
      <c r="AU100" s="18" t="s">
        <v>83</v>
      </c>
    </row>
    <row r="101" spans="1:65" s="2" customFormat="1" ht="19.5">
      <c r="A101" s="35"/>
      <c r="B101" s="36"/>
      <c r="C101" s="37"/>
      <c r="D101" s="192" t="s">
        <v>136</v>
      </c>
      <c r="E101" s="37"/>
      <c r="F101" s="193" t="s">
        <v>137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136</v>
      </c>
      <c r="AU101" s="18" t="s">
        <v>83</v>
      </c>
    </row>
    <row r="102" spans="1:65" s="2" customFormat="1" ht="21.75" customHeight="1">
      <c r="A102" s="35"/>
      <c r="B102" s="36"/>
      <c r="C102" s="174" t="s">
        <v>132</v>
      </c>
      <c r="D102" s="174" t="s">
        <v>127</v>
      </c>
      <c r="E102" s="175" t="s">
        <v>149</v>
      </c>
      <c r="F102" s="176" t="s">
        <v>150</v>
      </c>
      <c r="G102" s="177" t="s">
        <v>151</v>
      </c>
      <c r="H102" s="178">
        <v>87</v>
      </c>
      <c r="I102" s="179"/>
      <c r="J102" s="180">
        <f>ROUND(I102*H102,2)</f>
        <v>0</v>
      </c>
      <c r="K102" s="176" t="s">
        <v>131</v>
      </c>
      <c r="L102" s="40"/>
      <c r="M102" s="181" t="s">
        <v>19</v>
      </c>
      <c r="N102" s="182" t="s">
        <v>44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132</v>
      </c>
      <c r="AT102" s="185" t="s">
        <v>127</v>
      </c>
      <c r="AU102" s="185" t="s">
        <v>83</v>
      </c>
      <c r="AY102" s="18" t="s">
        <v>124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81</v>
      </c>
      <c r="BK102" s="186">
        <f>ROUND(I102*H102,2)</f>
        <v>0</v>
      </c>
      <c r="BL102" s="18" t="s">
        <v>132</v>
      </c>
      <c r="BM102" s="185" t="s">
        <v>573</v>
      </c>
    </row>
    <row r="103" spans="1:65" s="2" customFormat="1" ht="11.25">
      <c r="A103" s="35"/>
      <c r="B103" s="36"/>
      <c r="C103" s="37"/>
      <c r="D103" s="187" t="s">
        <v>134</v>
      </c>
      <c r="E103" s="37"/>
      <c r="F103" s="188" t="s">
        <v>153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134</v>
      </c>
      <c r="AU103" s="18" t="s">
        <v>83</v>
      </c>
    </row>
    <row r="104" spans="1:65" s="13" customFormat="1" ht="11.25">
      <c r="B104" s="194"/>
      <c r="C104" s="195"/>
      <c r="D104" s="192" t="s">
        <v>138</v>
      </c>
      <c r="E104" s="196" t="s">
        <v>19</v>
      </c>
      <c r="F104" s="197" t="s">
        <v>574</v>
      </c>
      <c r="G104" s="195"/>
      <c r="H104" s="198">
        <v>20</v>
      </c>
      <c r="I104" s="199"/>
      <c r="J104" s="195"/>
      <c r="K104" s="195"/>
      <c r="L104" s="200"/>
      <c r="M104" s="201"/>
      <c r="N104" s="202"/>
      <c r="O104" s="202"/>
      <c r="P104" s="202"/>
      <c r="Q104" s="202"/>
      <c r="R104" s="202"/>
      <c r="S104" s="202"/>
      <c r="T104" s="203"/>
      <c r="AT104" s="204" t="s">
        <v>138</v>
      </c>
      <c r="AU104" s="204" t="s">
        <v>83</v>
      </c>
      <c r="AV104" s="13" t="s">
        <v>83</v>
      </c>
      <c r="AW104" s="13" t="s">
        <v>35</v>
      </c>
      <c r="AX104" s="13" t="s">
        <v>73</v>
      </c>
      <c r="AY104" s="204" t="s">
        <v>124</v>
      </c>
    </row>
    <row r="105" spans="1:65" s="13" customFormat="1" ht="11.25">
      <c r="B105" s="194"/>
      <c r="C105" s="195"/>
      <c r="D105" s="192" t="s">
        <v>138</v>
      </c>
      <c r="E105" s="196" t="s">
        <v>19</v>
      </c>
      <c r="F105" s="197" t="s">
        <v>575</v>
      </c>
      <c r="G105" s="195"/>
      <c r="H105" s="198">
        <v>9</v>
      </c>
      <c r="I105" s="199"/>
      <c r="J105" s="195"/>
      <c r="K105" s="195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138</v>
      </c>
      <c r="AU105" s="204" t="s">
        <v>83</v>
      </c>
      <c r="AV105" s="13" t="s">
        <v>83</v>
      </c>
      <c r="AW105" s="13" t="s">
        <v>35</v>
      </c>
      <c r="AX105" s="13" t="s">
        <v>73</v>
      </c>
      <c r="AY105" s="204" t="s">
        <v>124</v>
      </c>
    </row>
    <row r="106" spans="1:65" s="13" customFormat="1" ht="11.25">
      <c r="B106" s="194"/>
      <c r="C106" s="195"/>
      <c r="D106" s="192" t="s">
        <v>138</v>
      </c>
      <c r="E106" s="196" t="s">
        <v>19</v>
      </c>
      <c r="F106" s="197" t="s">
        <v>576</v>
      </c>
      <c r="G106" s="195"/>
      <c r="H106" s="198">
        <v>20</v>
      </c>
      <c r="I106" s="199"/>
      <c r="J106" s="195"/>
      <c r="K106" s="195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138</v>
      </c>
      <c r="AU106" s="204" t="s">
        <v>83</v>
      </c>
      <c r="AV106" s="13" t="s">
        <v>83</v>
      </c>
      <c r="AW106" s="13" t="s">
        <v>35</v>
      </c>
      <c r="AX106" s="13" t="s">
        <v>73</v>
      </c>
      <c r="AY106" s="204" t="s">
        <v>124</v>
      </c>
    </row>
    <row r="107" spans="1:65" s="13" customFormat="1" ht="11.25">
      <c r="B107" s="194"/>
      <c r="C107" s="195"/>
      <c r="D107" s="192" t="s">
        <v>138</v>
      </c>
      <c r="E107" s="196" t="s">
        <v>19</v>
      </c>
      <c r="F107" s="197" t="s">
        <v>577</v>
      </c>
      <c r="G107" s="195"/>
      <c r="H107" s="198">
        <v>19</v>
      </c>
      <c r="I107" s="199"/>
      <c r="J107" s="195"/>
      <c r="K107" s="195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138</v>
      </c>
      <c r="AU107" s="204" t="s">
        <v>83</v>
      </c>
      <c r="AV107" s="13" t="s">
        <v>83</v>
      </c>
      <c r="AW107" s="13" t="s">
        <v>35</v>
      </c>
      <c r="AX107" s="13" t="s">
        <v>73</v>
      </c>
      <c r="AY107" s="204" t="s">
        <v>124</v>
      </c>
    </row>
    <row r="108" spans="1:65" s="13" customFormat="1" ht="11.25">
      <c r="B108" s="194"/>
      <c r="C108" s="195"/>
      <c r="D108" s="192" t="s">
        <v>138</v>
      </c>
      <c r="E108" s="196" t="s">
        <v>19</v>
      </c>
      <c r="F108" s="197" t="s">
        <v>578</v>
      </c>
      <c r="G108" s="195"/>
      <c r="H108" s="198">
        <v>19</v>
      </c>
      <c r="I108" s="199"/>
      <c r="J108" s="195"/>
      <c r="K108" s="195"/>
      <c r="L108" s="200"/>
      <c r="M108" s="201"/>
      <c r="N108" s="202"/>
      <c r="O108" s="202"/>
      <c r="P108" s="202"/>
      <c r="Q108" s="202"/>
      <c r="R108" s="202"/>
      <c r="S108" s="202"/>
      <c r="T108" s="203"/>
      <c r="AT108" s="204" t="s">
        <v>138</v>
      </c>
      <c r="AU108" s="204" t="s">
        <v>83</v>
      </c>
      <c r="AV108" s="13" t="s">
        <v>83</v>
      </c>
      <c r="AW108" s="13" t="s">
        <v>35</v>
      </c>
      <c r="AX108" s="13" t="s">
        <v>73</v>
      </c>
      <c r="AY108" s="204" t="s">
        <v>124</v>
      </c>
    </row>
    <row r="109" spans="1:65" s="14" customFormat="1" ht="11.25">
      <c r="B109" s="215"/>
      <c r="C109" s="216"/>
      <c r="D109" s="192" t="s">
        <v>138</v>
      </c>
      <c r="E109" s="217" t="s">
        <v>19</v>
      </c>
      <c r="F109" s="218" t="s">
        <v>278</v>
      </c>
      <c r="G109" s="216"/>
      <c r="H109" s="219">
        <v>87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138</v>
      </c>
      <c r="AU109" s="225" t="s">
        <v>83</v>
      </c>
      <c r="AV109" s="14" t="s">
        <v>132</v>
      </c>
      <c r="AW109" s="14" t="s">
        <v>35</v>
      </c>
      <c r="AX109" s="14" t="s">
        <v>81</v>
      </c>
      <c r="AY109" s="225" t="s">
        <v>124</v>
      </c>
    </row>
    <row r="110" spans="1:65" s="2" customFormat="1" ht="16.5" customHeight="1">
      <c r="A110" s="35"/>
      <c r="B110" s="36"/>
      <c r="C110" s="174" t="s">
        <v>155</v>
      </c>
      <c r="D110" s="174" t="s">
        <v>127</v>
      </c>
      <c r="E110" s="175" t="s">
        <v>156</v>
      </c>
      <c r="F110" s="176" t="s">
        <v>157</v>
      </c>
      <c r="G110" s="177" t="s">
        <v>151</v>
      </c>
      <c r="H110" s="178">
        <v>87</v>
      </c>
      <c r="I110" s="179"/>
      <c r="J110" s="180">
        <f>ROUND(I110*H110,2)</f>
        <v>0</v>
      </c>
      <c r="K110" s="176" t="s">
        <v>131</v>
      </c>
      <c r="L110" s="40"/>
      <c r="M110" s="181" t="s">
        <v>19</v>
      </c>
      <c r="N110" s="182" t="s">
        <v>44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132</v>
      </c>
      <c r="AT110" s="185" t="s">
        <v>127</v>
      </c>
      <c r="AU110" s="185" t="s">
        <v>83</v>
      </c>
      <c r="AY110" s="18" t="s">
        <v>124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81</v>
      </c>
      <c r="BK110" s="186">
        <f>ROUND(I110*H110,2)</f>
        <v>0</v>
      </c>
      <c r="BL110" s="18" t="s">
        <v>132</v>
      </c>
      <c r="BM110" s="185" t="s">
        <v>579</v>
      </c>
    </row>
    <row r="111" spans="1:65" s="2" customFormat="1" ht="11.25">
      <c r="A111" s="35"/>
      <c r="B111" s="36"/>
      <c r="C111" s="37"/>
      <c r="D111" s="187" t="s">
        <v>134</v>
      </c>
      <c r="E111" s="37"/>
      <c r="F111" s="188" t="s">
        <v>159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134</v>
      </c>
      <c r="AU111" s="18" t="s">
        <v>83</v>
      </c>
    </row>
    <row r="112" spans="1:65" s="2" customFormat="1" ht="21.75" customHeight="1">
      <c r="A112" s="35"/>
      <c r="B112" s="36"/>
      <c r="C112" s="205" t="s">
        <v>160</v>
      </c>
      <c r="D112" s="205" t="s">
        <v>161</v>
      </c>
      <c r="E112" s="206" t="s">
        <v>162</v>
      </c>
      <c r="F112" s="207" t="s">
        <v>163</v>
      </c>
      <c r="G112" s="208" t="s">
        <v>151</v>
      </c>
      <c r="H112" s="209">
        <v>19</v>
      </c>
      <c r="I112" s="210"/>
      <c r="J112" s="211">
        <f t="shared" ref="J112:J118" si="0">ROUND(I112*H112,2)</f>
        <v>0</v>
      </c>
      <c r="K112" s="207" t="s">
        <v>19</v>
      </c>
      <c r="L112" s="212"/>
      <c r="M112" s="213" t="s">
        <v>19</v>
      </c>
      <c r="N112" s="214" t="s">
        <v>44</v>
      </c>
      <c r="O112" s="65"/>
      <c r="P112" s="183">
        <f t="shared" ref="P112:P118" si="1">O112*H112</f>
        <v>0</v>
      </c>
      <c r="Q112" s="183">
        <v>6.3E-2</v>
      </c>
      <c r="R112" s="183">
        <f t="shared" ref="R112:R118" si="2">Q112*H112</f>
        <v>1.1970000000000001</v>
      </c>
      <c r="S112" s="183">
        <v>0</v>
      </c>
      <c r="T112" s="184">
        <f t="shared" ref="T112:T118" si="3"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164</v>
      </c>
      <c r="AT112" s="185" t="s">
        <v>161</v>
      </c>
      <c r="AU112" s="185" t="s">
        <v>83</v>
      </c>
      <c r="AY112" s="18" t="s">
        <v>124</v>
      </c>
      <c r="BE112" s="186">
        <f t="shared" ref="BE112:BE118" si="4">IF(N112="základní",J112,0)</f>
        <v>0</v>
      </c>
      <c r="BF112" s="186">
        <f t="shared" ref="BF112:BF118" si="5">IF(N112="snížená",J112,0)</f>
        <v>0</v>
      </c>
      <c r="BG112" s="186">
        <f t="shared" ref="BG112:BG118" si="6">IF(N112="zákl. přenesená",J112,0)</f>
        <v>0</v>
      </c>
      <c r="BH112" s="186">
        <f t="shared" ref="BH112:BH118" si="7">IF(N112="sníž. přenesená",J112,0)</f>
        <v>0</v>
      </c>
      <c r="BI112" s="186">
        <f t="shared" ref="BI112:BI118" si="8">IF(N112="nulová",J112,0)</f>
        <v>0</v>
      </c>
      <c r="BJ112" s="18" t="s">
        <v>81</v>
      </c>
      <c r="BK112" s="186">
        <f t="shared" ref="BK112:BK118" si="9">ROUND(I112*H112,2)</f>
        <v>0</v>
      </c>
      <c r="BL112" s="18" t="s">
        <v>132</v>
      </c>
      <c r="BM112" s="185" t="s">
        <v>580</v>
      </c>
    </row>
    <row r="113" spans="1:65" s="2" customFormat="1" ht="21.75" customHeight="1">
      <c r="A113" s="35"/>
      <c r="B113" s="36"/>
      <c r="C113" s="205" t="s">
        <v>167</v>
      </c>
      <c r="D113" s="205" t="s">
        <v>161</v>
      </c>
      <c r="E113" s="206" t="s">
        <v>581</v>
      </c>
      <c r="F113" s="207" t="s">
        <v>582</v>
      </c>
      <c r="G113" s="208" t="s">
        <v>151</v>
      </c>
      <c r="H113" s="209">
        <v>19</v>
      </c>
      <c r="I113" s="210"/>
      <c r="J113" s="211">
        <f t="shared" si="0"/>
        <v>0</v>
      </c>
      <c r="K113" s="207" t="s">
        <v>19</v>
      </c>
      <c r="L113" s="212"/>
      <c r="M113" s="213" t="s">
        <v>19</v>
      </c>
      <c r="N113" s="214" t="s">
        <v>44</v>
      </c>
      <c r="O113" s="65"/>
      <c r="P113" s="183">
        <f t="shared" si="1"/>
        <v>0</v>
      </c>
      <c r="Q113" s="183">
        <v>6.3E-2</v>
      </c>
      <c r="R113" s="183">
        <f t="shared" si="2"/>
        <v>1.1970000000000001</v>
      </c>
      <c r="S113" s="183">
        <v>0</v>
      </c>
      <c r="T113" s="184">
        <f t="shared" si="3"/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164</v>
      </c>
      <c r="AT113" s="185" t="s">
        <v>161</v>
      </c>
      <c r="AU113" s="185" t="s">
        <v>83</v>
      </c>
      <c r="AY113" s="18" t="s">
        <v>124</v>
      </c>
      <c r="BE113" s="186">
        <f t="shared" si="4"/>
        <v>0</v>
      </c>
      <c r="BF113" s="186">
        <f t="shared" si="5"/>
        <v>0</v>
      </c>
      <c r="BG113" s="186">
        <f t="shared" si="6"/>
        <v>0</v>
      </c>
      <c r="BH113" s="186">
        <f t="shared" si="7"/>
        <v>0</v>
      </c>
      <c r="BI113" s="186">
        <f t="shared" si="8"/>
        <v>0</v>
      </c>
      <c r="BJ113" s="18" t="s">
        <v>81</v>
      </c>
      <c r="BK113" s="186">
        <f t="shared" si="9"/>
        <v>0</v>
      </c>
      <c r="BL113" s="18" t="s">
        <v>132</v>
      </c>
      <c r="BM113" s="185" t="s">
        <v>583</v>
      </c>
    </row>
    <row r="114" spans="1:65" s="2" customFormat="1" ht="21.75" customHeight="1">
      <c r="A114" s="35"/>
      <c r="B114" s="36"/>
      <c r="C114" s="205" t="s">
        <v>164</v>
      </c>
      <c r="D114" s="205" t="s">
        <v>161</v>
      </c>
      <c r="E114" s="206" t="s">
        <v>168</v>
      </c>
      <c r="F114" s="207" t="s">
        <v>169</v>
      </c>
      <c r="G114" s="208" t="s">
        <v>151</v>
      </c>
      <c r="H114" s="209">
        <v>20</v>
      </c>
      <c r="I114" s="210"/>
      <c r="J114" s="211">
        <f t="shared" si="0"/>
        <v>0</v>
      </c>
      <c r="K114" s="207" t="s">
        <v>19</v>
      </c>
      <c r="L114" s="212"/>
      <c r="M114" s="213" t="s">
        <v>19</v>
      </c>
      <c r="N114" s="214" t="s">
        <v>44</v>
      </c>
      <c r="O114" s="65"/>
      <c r="P114" s="183">
        <f t="shared" si="1"/>
        <v>0</v>
      </c>
      <c r="Q114" s="183">
        <v>6.3E-2</v>
      </c>
      <c r="R114" s="183">
        <f t="shared" si="2"/>
        <v>1.26</v>
      </c>
      <c r="S114" s="183">
        <v>0</v>
      </c>
      <c r="T114" s="184">
        <f t="shared" si="3"/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164</v>
      </c>
      <c r="AT114" s="185" t="s">
        <v>161</v>
      </c>
      <c r="AU114" s="185" t="s">
        <v>83</v>
      </c>
      <c r="AY114" s="18" t="s">
        <v>124</v>
      </c>
      <c r="BE114" s="186">
        <f t="shared" si="4"/>
        <v>0</v>
      </c>
      <c r="BF114" s="186">
        <f t="shared" si="5"/>
        <v>0</v>
      </c>
      <c r="BG114" s="186">
        <f t="shared" si="6"/>
        <v>0</v>
      </c>
      <c r="BH114" s="186">
        <f t="shared" si="7"/>
        <v>0</v>
      </c>
      <c r="BI114" s="186">
        <f t="shared" si="8"/>
        <v>0</v>
      </c>
      <c r="BJ114" s="18" t="s">
        <v>81</v>
      </c>
      <c r="BK114" s="186">
        <f t="shared" si="9"/>
        <v>0</v>
      </c>
      <c r="BL114" s="18" t="s">
        <v>132</v>
      </c>
      <c r="BM114" s="185" t="s">
        <v>584</v>
      </c>
    </row>
    <row r="115" spans="1:65" s="2" customFormat="1" ht="16.5" customHeight="1">
      <c r="A115" s="35"/>
      <c r="B115" s="36"/>
      <c r="C115" s="205" t="s">
        <v>175</v>
      </c>
      <c r="D115" s="205" t="s">
        <v>161</v>
      </c>
      <c r="E115" s="206" t="s">
        <v>585</v>
      </c>
      <c r="F115" s="207" t="s">
        <v>586</v>
      </c>
      <c r="G115" s="208" t="s">
        <v>151</v>
      </c>
      <c r="H115" s="209">
        <v>9</v>
      </c>
      <c r="I115" s="210"/>
      <c r="J115" s="211">
        <f t="shared" si="0"/>
        <v>0</v>
      </c>
      <c r="K115" s="207" t="s">
        <v>19</v>
      </c>
      <c r="L115" s="212"/>
      <c r="M115" s="213" t="s">
        <v>19</v>
      </c>
      <c r="N115" s="214" t="s">
        <v>44</v>
      </c>
      <c r="O115" s="65"/>
      <c r="P115" s="183">
        <f t="shared" si="1"/>
        <v>0</v>
      </c>
      <c r="Q115" s="183">
        <v>6.3E-2</v>
      </c>
      <c r="R115" s="183">
        <f t="shared" si="2"/>
        <v>0.56699999999999995</v>
      </c>
      <c r="S115" s="183">
        <v>0</v>
      </c>
      <c r="T115" s="184">
        <f t="shared" si="3"/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164</v>
      </c>
      <c r="AT115" s="185" t="s">
        <v>161</v>
      </c>
      <c r="AU115" s="185" t="s">
        <v>83</v>
      </c>
      <c r="AY115" s="18" t="s">
        <v>124</v>
      </c>
      <c r="BE115" s="186">
        <f t="shared" si="4"/>
        <v>0</v>
      </c>
      <c r="BF115" s="186">
        <f t="shared" si="5"/>
        <v>0</v>
      </c>
      <c r="BG115" s="186">
        <f t="shared" si="6"/>
        <v>0</v>
      </c>
      <c r="BH115" s="186">
        <f t="shared" si="7"/>
        <v>0</v>
      </c>
      <c r="BI115" s="186">
        <f t="shared" si="8"/>
        <v>0</v>
      </c>
      <c r="BJ115" s="18" t="s">
        <v>81</v>
      </c>
      <c r="BK115" s="186">
        <f t="shared" si="9"/>
        <v>0</v>
      </c>
      <c r="BL115" s="18" t="s">
        <v>132</v>
      </c>
      <c r="BM115" s="185" t="s">
        <v>587</v>
      </c>
    </row>
    <row r="116" spans="1:65" s="2" customFormat="1" ht="21.75" customHeight="1">
      <c r="A116" s="35"/>
      <c r="B116" s="36"/>
      <c r="C116" s="205" t="s">
        <v>182</v>
      </c>
      <c r="D116" s="205" t="s">
        <v>161</v>
      </c>
      <c r="E116" s="206" t="s">
        <v>588</v>
      </c>
      <c r="F116" s="207" t="s">
        <v>589</v>
      </c>
      <c r="G116" s="208" t="s">
        <v>151</v>
      </c>
      <c r="H116" s="209">
        <v>20</v>
      </c>
      <c r="I116" s="210"/>
      <c r="J116" s="211">
        <f t="shared" si="0"/>
        <v>0</v>
      </c>
      <c r="K116" s="207" t="s">
        <v>19</v>
      </c>
      <c r="L116" s="212"/>
      <c r="M116" s="213" t="s">
        <v>19</v>
      </c>
      <c r="N116" s="214" t="s">
        <v>44</v>
      </c>
      <c r="O116" s="65"/>
      <c r="P116" s="183">
        <f t="shared" si="1"/>
        <v>0</v>
      </c>
      <c r="Q116" s="183">
        <v>6.3E-2</v>
      </c>
      <c r="R116" s="183">
        <f t="shared" si="2"/>
        <v>1.26</v>
      </c>
      <c r="S116" s="183">
        <v>0</v>
      </c>
      <c r="T116" s="184">
        <f t="shared" si="3"/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164</v>
      </c>
      <c r="AT116" s="185" t="s">
        <v>161</v>
      </c>
      <c r="AU116" s="185" t="s">
        <v>83</v>
      </c>
      <c r="AY116" s="18" t="s">
        <v>124</v>
      </c>
      <c r="BE116" s="186">
        <f t="shared" si="4"/>
        <v>0</v>
      </c>
      <c r="BF116" s="186">
        <f t="shared" si="5"/>
        <v>0</v>
      </c>
      <c r="BG116" s="186">
        <f t="shared" si="6"/>
        <v>0</v>
      </c>
      <c r="BH116" s="186">
        <f t="shared" si="7"/>
        <v>0</v>
      </c>
      <c r="BI116" s="186">
        <f t="shared" si="8"/>
        <v>0</v>
      </c>
      <c r="BJ116" s="18" t="s">
        <v>81</v>
      </c>
      <c r="BK116" s="186">
        <f t="shared" si="9"/>
        <v>0</v>
      </c>
      <c r="BL116" s="18" t="s">
        <v>132</v>
      </c>
      <c r="BM116" s="185" t="s">
        <v>590</v>
      </c>
    </row>
    <row r="117" spans="1:65" s="2" customFormat="1" ht="16.5" customHeight="1">
      <c r="A117" s="35"/>
      <c r="B117" s="36"/>
      <c r="C117" s="174" t="s">
        <v>190</v>
      </c>
      <c r="D117" s="174" t="s">
        <v>127</v>
      </c>
      <c r="E117" s="175" t="s">
        <v>172</v>
      </c>
      <c r="F117" s="176" t="s">
        <v>173</v>
      </c>
      <c r="G117" s="177" t="s">
        <v>151</v>
      </c>
      <c r="H117" s="178">
        <v>87</v>
      </c>
      <c r="I117" s="179"/>
      <c r="J117" s="180">
        <f t="shared" si="0"/>
        <v>0</v>
      </c>
      <c r="K117" s="176" t="s">
        <v>19</v>
      </c>
      <c r="L117" s="40"/>
      <c r="M117" s="181" t="s">
        <v>19</v>
      </c>
      <c r="N117" s="182" t="s">
        <v>44</v>
      </c>
      <c r="O117" s="65"/>
      <c r="P117" s="183">
        <f t="shared" si="1"/>
        <v>0</v>
      </c>
      <c r="Q117" s="183">
        <v>0</v>
      </c>
      <c r="R117" s="183">
        <f t="shared" si="2"/>
        <v>0</v>
      </c>
      <c r="S117" s="183">
        <v>0</v>
      </c>
      <c r="T117" s="184">
        <f t="shared" si="3"/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132</v>
      </c>
      <c r="AT117" s="185" t="s">
        <v>127</v>
      </c>
      <c r="AU117" s="185" t="s">
        <v>83</v>
      </c>
      <c r="AY117" s="18" t="s">
        <v>124</v>
      </c>
      <c r="BE117" s="186">
        <f t="shared" si="4"/>
        <v>0</v>
      </c>
      <c r="BF117" s="186">
        <f t="shared" si="5"/>
        <v>0</v>
      </c>
      <c r="BG117" s="186">
        <f t="shared" si="6"/>
        <v>0</v>
      </c>
      <c r="BH117" s="186">
        <f t="shared" si="7"/>
        <v>0</v>
      </c>
      <c r="BI117" s="186">
        <f t="shared" si="8"/>
        <v>0</v>
      </c>
      <c r="BJ117" s="18" t="s">
        <v>81</v>
      </c>
      <c r="BK117" s="186">
        <f t="shared" si="9"/>
        <v>0</v>
      </c>
      <c r="BL117" s="18" t="s">
        <v>132</v>
      </c>
      <c r="BM117" s="185" t="s">
        <v>591</v>
      </c>
    </row>
    <row r="118" spans="1:65" s="2" customFormat="1" ht="16.5" customHeight="1">
      <c r="A118" s="35"/>
      <c r="B118" s="36"/>
      <c r="C118" s="205" t="s">
        <v>8</v>
      </c>
      <c r="D118" s="205" t="s">
        <v>161</v>
      </c>
      <c r="E118" s="206" t="s">
        <v>176</v>
      </c>
      <c r="F118" s="207" t="s">
        <v>177</v>
      </c>
      <c r="G118" s="208" t="s">
        <v>178</v>
      </c>
      <c r="H118" s="209">
        <v>3.48</v>
      </c>
      <c r="I118" s="210"/>
      <c r="J118" s="211">
        <f t="shared" si="0"/>
        <v>0</v>
      </c>
      <c r="K118" s="207" t="s">
        <v>19</v>
      </c>
      <c r="L118" s="212"/>
      <c r="M118" s="213" t="s">
        <v>19</v>
      </c>
      <c r="N118" s="214" t="s">
        <v>44</v>
      </c>
      <c r="O118" s="65"/>
      <c r="P118" s="183">
        <f t="shared" si="1"/>
        <v>0</v>
      </c>
      <c r="Q118" s="183">
        <v>1E-3</v>
      </c>
      <c r="R118" s="183">
        <f t="shared" si="2"/>
        <v>3.48E-3</v>
      </c>
      <c r="S118" s="183">
        <v>0</v>
      </c>
      <c r="T118" s="184">
        <f t="shared" si="3"/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164</v>
      </c>
      <c r="AT118" s="185" t="s">
        <v>161</v>
      </c>
      <c r="AU118" s="185" t="s">
        <v>83</v>
      </c>
      <c r="AY118" s="18" t="s">
        <v>124</v>
      </c>
      <c r="BE118" s="186">
        <f t="shared" si="4"/>
        <v>0</v>
      </c>
      <c r="BF118" s="186">
        <f t="shared" si="5"/>
        <v>0</v>
      </c>
      <c r="BG118" s="186">
        <f t="shared" si="6"/>
        <v>0</v>
      </c>
      <c r="BH118" s="186">
        <f t="shared" si="7"/>
        <v>0</v>
      </c>
      <c r="BI118" s="186">
        <f t="shared" si="8"/>
        <v>0</v>
      </c>
      <c r="BJ118" s="18" t="s">
        <v>81</v>
      </c>
      <c r="BK118" s="186">
        <f t="shared" si="9"/>
        <v>0</v>
      </c>
      <c r="BL118" s="18" t="s">
        <v>132</v>
      </c>
      <c r="BM118" s="185" t="s">
        <v>592</v>
      </c>
    </row>
    <row r="119" spans="1:65" s="2" customFormat="1" ht="19.5">
      <c r="A119" s="35"/>
      <c r="B119" s="36"/>
      <c r="C119" s="37"/>
      <c r="D119" s="192" t="s">
        <v>136</v>
      </c>
      <c r="E119" s="37"/>
      <c r="F119" s="193" t="s">
        <v>180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136</v>
      </c>
      <c r="AU119" s="18" t="s">
        <v>83</v>
      </c>
    </row>
    <row r="120" spans="1:65" s="13" customFormat="1" ht="11.25">
      <c r="B120" s="194"/>
      <c r="C120" s="195"/>
      <c r="D120" s="192" t="s">
        <v>138</v>
      </c>
      <c r="E120" s="195"/>
      <c r="F120" s="197" t="s">
        <v>593</v>
      </c>
      <c r="G120" s="195"/>
      <c r="H120" s="198">
        <v>3.48</v>
      </c>
      <c r="I120" s="199"/>
      <c r="J120" s="195"/>
      <c r="K120" s="195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138</v>
      </c>
      <c r="AU120" s="204" t="s">
        <v>83</v>
      </c>
      <c r="AV120" s="13" t="s">
        <v>83</v>
      </c>
      <c r="AW120" s="13" t="s">
        <v>4</v>
      </c>
      <c r="AX120" s="13" t="s">
        <v>81</v>
      </c>
      <c r="AY120" s="204" t="s">
        <v>124</v>
      </c>
    </row>
    <row r="121" spans="1:65" s="2" customFormat="1" ht="16.5" customHeight="1">
      <c r="A121" s="35"/>
      <c r="B121" s="36"/>
      <c r="C121" s="174" t="s">
        <v>199</v>
      </c>
      <c r="D121" s="174" t="s">
        <v>127</v>
      </c>
      <c r="E121" s="175" t="s">
        <v>183</v>
      </c>
      <c r="F121" s="176" t="s">
        <v>184</v>
      </c>
      <c r="G121" s="177" t="s">
        <v>185</v>
      </c>
      <c r="H121" s="178">
        <v>1.2999999999999999E-2</v>
      </c>
      <c r="I121" s="179"/>
      <c r="J121" s="180">
        <f>ROUND(I121*H121,2)</f>
        <v>0</v>
      </c>
      <c r="K121" s="176" t="s">
        <v>19</v>
      </c>
      <c r="L121" s="40"/>
      <c r="M121" s="181" t="s">
        <v>19</v>
      </c>
      <c r="N121" s="182" t="s">
        <v>44</v>
      </c>
      <c r="O121" s="65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132</v>
      </c>
      <c r="AT121" s="185" t="s">
        <v>127</v>
      </c>
      <c r="AU121" s="185" t="s">
        <v>83</v>
      </c>
      <c r="AY121" s="18" t="s">
        <v>124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81</v>
      </c>
      <c r="BK121" s="186">
        <f>ROUND(I121*H121,2)</f>
        <v>0</v>
      </c>
      <c r="BL121" s="18" t="s">
        <v>132</v>
      </c>
      <c r="BM121" s="185" t="s">
        <v>594</v>
      </c>
    </row>
    <row r="122" spans="1:65" s="2" customFormat="1" ht="19.5">
      <c r="A122" s="35"/>
      <c r="B122" s="36"/>
      <c r="C122" s="37"/>
      <c r="D122" s="192" t="s">
        <v>136</v>
      </c>
      <c r="E122" s="37"/>
      <c r="F122" s="193" t="s">
        <v>188</v>
      </c>
      <c r="G122" s="37"/>
      <c r="H122" s="37"/>
      <c r="I122" s="189"/>
      <c r="J122" s="37"/>
      <c r="K122" s="37"/>
      <c r="L122" s="40"/>
      <c r="M122" s="190"/>
      <c r="N122" s="19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136</v>
      </c>
      <c r="AU122" s="18" t="s">
        <v>83</v>
      </c>
    </row>
    <row r="123" spans="1:65" s="13" customFormat="1" ht="11.25">
      <c r="B123" s="194"/>
      <c r="C123" s="195"/>
      <c r="D123" s="192" t="s">
        <v>138</v>
      </c>
      <c r="E123" s="196" t="s">
        <v>19</v>
      </c>
      <c r="F123" s="197" t="s">
        <v>595</v>
      </c>
      <c r="G123" s="195"/>
      <c r="H123" s="198">
        <v>1.2999999999999999E-2</v>
      </c>
      <c r="I123" s="199"/>
      <c r="J123" s="195"/>
      <c r="K123" s="195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138</v>
      </c>
      <c r="AU123" s="204" t="s">
        <v>83</v>
      </c>
      <c r="AV123" s="13" t="s">
        <v>83</v>
      </c>
      <c r="AW123" s="13" t="s">
        <v>35</v>
      </c>
      <c r="AX123" s="13" t="s">
        <v>81</v>
      </c>
      <c r="AY123" s="204" t="s">
        <v>124</v>
      </c>
    </row>
    <row r="124" spans="1:65" s="2" customFormat="1" ht="16.5" customHeight="1">
      <c r="A124" s="35"/>
      <c r="B124" s="36"/>
      <c r="C124" s="205" t="s">
        <v>206</v>
      </c>
      <c r="D124" s="205" t="s">
        <v>161</v>
      </c>
      <c r="E124" s="206" t="s">
        <v>191</v>
      </c>
      <c r="F124" s="207" t="s">
        <v>192</v>
      </c>
      <c r="G124" s="208" t="s">
        <v>178</v>
      </c>
      <c r="H124" s="209">
        <v>13</v>
      </c>
      <c r="I124" s="210"/>
      <c r="J124" s="211">
        <f>ROUND(I124*H124,2)</f>
        <v>0</v>
      </c>
      <c r="K124" s="207" t="s">
        <v>19</v>
      </c>
      <c r="L124" s="212"/>
      <c r="M124" s="213" t="s">
        <v>19</v>
      </c>
      <c r="N124" s="214" t="s">
        <v>44</v>
      </c>
      <c r="O124" s="65"/>
      <c r="P124" s="183">
        <f>O124*H124</f>
        <v>0</v>
      </c>
      <c r="Q124" s="183">
        <v>1E-3</v>
      </c>
      <c r="R124" s="183">
        <f>Q124*H124</f>
        <v>1.3000000000000001E-2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164</v>
      </c>
      <c r="AT124" s="185" t="s">
        <v>161</v>
      </c>
      <c r="AU124" s="185" t="s">
        <v>83</v>
      </c>
      <c r="AY124" s="18" t="s">
        <v>124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81</v>
      </c>
      <c r="BK124" s="186">
        <f>ROUND(I124*H124,2)</f>
        <v>0</v>
      </c>
      <c r="BL124" s="18" t="s">
        <v>132</v>
      </c>
      <c r="BM124" s="185" t="s">
        <v>596</v>
      </c>
    </row>
    <row r="125" spans="1:65" s="13" customFormat="1" ht="11.25">
      <c r="B125" s="194"/>
      <c r="C125" s="195"/>
      <c r="D125" s="192" t="s">
        <v>138</v>
      </c>
      <c r="E125" s="195"/>
      <c r="F125" s="197" t="s">
        <v>597</v>
      </c>
      <c r="G125" s="195"/>
      <c r="H125" s="198">
        <v>13</v>
      </c>
      <c r="I125" s="199"/>
      <c r="J125" s="195"/>
      <c r="K125" s="195"/>
      <c r="L125" s="200"/>
      <c r="M125" s="201"/>
      <c r="N125" s="202"/>
      <c r="O125" s="202"/>
      <c r="P125" s="202"/>
      <c r="Q125" s="202"/>
      <c r="R125" s="202"/>
      <c r="S125" s="202"/>
      <c r="T125" s="203"/>
      <c r="AT125" s="204" t="s">
        <v>138</v>
      </c>
      <c r="AU125" s="204" t="s">
        <v>83</v>
      </c>
      <c r="AV125" s="13" t="s">
        <v>83</v>
      </c>
      <c r="AW125" s="13" t="s">
        <v>4</v>
      </c>
      <c r="AX125" s="13" t="s">
        <v>81</v>
      </c>
      <c r="AY125" s="204" t="s">
        <v>124</v>
      </c>
    </row>
    <row r="126" spans="1:65" s="2" customFormat="1" ht="16.5" customHeight="1">
      <c r="A126" s="35"/>
      <c r="B126" s="36"/>
      <c r="C126" s="174" t="s">
        <v>211</v>
      </c>
      <c r="D126" s="174" t="s">
        <v>127</v>
      </c>
      <c r="E126" s="175" t="s">
        <v>195</v>
      </c>
      <c r="F126" s="176" t="s">
        <v>196</v>
      </c>
      <c r="G126" s="177" t="s">
        <v>151</v>
      </c>
      <c r="H126" s="178">
        <v>87</v>
      </c>
      <c r="I126" s="179"/>
      <c r="J126" s="180">
        <f>ROUND(I126*H126,2)</f>
        <v>0</v>
      </c>
      <c r="K126" s="176" t="s">
        <v>131</v>
      </c>
      <c r="L126" s="40"/>
      <c r="M126" s="181" t="s">
        <v>19</v>
      </c>
      <c r="N126" s="182" t="s">
        <v>44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132</v>
      </c>
      <c r="AT126" s="185" t="s">
        <v>127</v>
      </c>
      <c r="AU126" s="185" t="s">
        <v>83</v>
      </c>
      <c r="AY126" s="18" t="s">
        <v>124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81</v>
      </c>
      <c r="BK126" s="186">
        <f>ROUND(I126*H126,2)</f>
        <v>0</v>
      </c>
      <c r="BL126" s="18" t="s">
        <v>132</v>
      </c>
      <c r="BM126" s="185" t="s">
        <v>598</v>
      </c>
    </row>
    <row r="127" spans="1:65" s="2" customFormat="1" ht="11.25">
      <c r="A127" s="35"/>
      <c r="B127" s="36"/>
      <c r="C127" s="37"/>
      <c r="D127" s="187" t="s">
        <v>134</v>
      </c>
      <c r="E127" s="37"/>
      <c r="F127" s="188" t="s">
        <v>198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134</v>
      </c>
      <c r="AU127" s="18" t="s">
        <v>83</v>
      </c>
    </row>
    <row r="128" spans="1:65" s="2" customFormat="1" ht="16.5" customHeight="1">
      <c r="A128" s="35"/>
      <c r="B128" s="36"/>
      <c r="C128" s="174" t="s">
        <v>216</v>
      </c>
      <c r="D128" s="174" t="s">
        <v>127</v>
      </c>
      <c r="E128" s="175" t="s">
        <v>200</v>
      </c>
      <c r="F128" s="176" t="s">
        <v>201</v>
      </c>
      <c r="G128" s="177" t="s">
        <v>130</v>
      </c>
      <c r="H128" s="178">
        <v>36.54</v>
      </c>
      <c r="I128" s="179"/>
      <c r="J128" s="180">
        <f>ROUND(I128*H128,2)</f>
        <v>0</v>
      </c>
      <c r="K128" s="176" t="s">
        <v>131</v>
      </c>
      <c r="L128" s="40"/>
      <c r="M128" s="181" t="s">
        <v>19</v>
      </c>
      <c r="N128" s="182" t="s">
        <v>44</v>
      </c>
      <c r="O128" s="65"/>
      <c r="P128" s="183">
        <f>O128*H128</f>
        <v>0</v>
      </c>
      <c r="Q128" s="183">
        <v>3.0000000000000001E-5</v>
      </c>
      <c r="R128" s="183">
        <f>Q128*H128</f>
        <v>1.0962000000000001E-3</v>
      </c>
      <c r="S128" s="183">
        <v>0</v>
      </c>
      <c r="T128" s="18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132</v>
      </c>
      <c r="AT128" s="185" t="s">
        <v>127</v>
      </c>
      <c r="AU128" s="185" t="s">
        <v>83</v>
      </c>
      <c r="AY128" s="18" t="s">
        <v>124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8" t="s">
        <v>81</v>
      </c>
      <c r="BK128" s="186">
        <f>ROUND(I128*H128,2)</f>
        <v>0</v>
      </c>
      <c r="BL128" s="18" t="s">
        <v>132</v>
      </c>
      <c r="BM128" s="185" t="s">
        <v>599</v>
      </c>
    </row>
    <row r="129" spans="1:65" s="2" customFormat="1" ht="11.25">
      <c r="A129" s="35"/>
      <c r="B129" s="36"/>
      <c r="C129" s="37"/>
      <c r="D129" s="187" t="s">
        <v>134</v>
      </c>
      <c r="E129" s="37"/>
      <c r="F129" s="188" t="s">
        <v>203</v>
      </c>
      <c r="G129" s="37"/>
      <c r="H129" s="37"/>
      <c r="I129" s="189"/>
      <c r="J129" s="37"/>
      <c r="K129" s="37"/>
      <c r="L129" s="40"/>
      <c r="M129" s="190"/>
      <c r="N129" s="191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134</v>
      </c>
      <c r="AU129" s="18" t="s">
        <v>83</v>
      </c>
    </row>
    <row r="130" spans="1:65" s="2" customFormat="1" ht="19.5">
      <c r="A130" s="35"/>
      <c r="B130" s="36"/>
      <c r="C130" s="37"/>
      <c r="D130" s="192" t="s">
        <v>136</v>
      </c>
      <c r="E130" s="37"/>
      <c r="F130" s="193" t="s">
        <v>204</v>
      </c>
      <c r="G130" s="37"/>
      <c r="H130" s="37"/>
      <c r="I130" s="189"/>
      <c r="J130" s="37"/>
      <c r="K130" s="37"/>
      <c r="L130" s="40"/>
      <c r="M130" s="190"/>
      <c r="N130" s="191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136</v>
      </c>
      <c r="AU130" s="18" t="s">
        <v>83</v>
      </c>
    </row>
    <row r="131" spans="1:65" s="13" customFormat="1" ht="11.25">
      <c r="B131" s="194"/>
      <c r="C131" s="195"/>
      <c r="D131" s="192" t="s">
        <v>138</v>
      </c>
      <c r="E131" s="196" t="s">
        <v>19</v>
      </c>
      <c r="F131" s="197" t="s">
        <v>600</v>
      </c>
      <c r="G131" s="195"/>
      <c r="H131" s="198">
        <v>36.54</v>
      </c>
      <c r="I131" s="199"/>
      <c r="J131" s="195"/>
      <c r="K131" s="195"/>
      <c r="L131" s="200"/>
      <c r="M131" s="201"/>
      <c r="N131" s="202"/>
      <c r="O131" s="202"/>
      <c r="P131" s="202"/>
      <c r="Q131" s="202"/>
      <c r="R131" s="202"/>
      <c r="S131" s="202"/>
      <c r="T131" s="203"/>
      <c r="AT131" s="204" t="s">
        <v>138</v>
      </c>
      <c r="AU131" s="204" t="s">
        <v>83</v>
      </c>
      <c r="AV131" s="13" t="s">
        <v>83</v>
      </c>
      <c r="AW131" s="13" t="s">
        <v>35</v>
      </c>
      <c r="AX131" s="13" t="s">
        <v>81</v>
      </c>
      <c r="AY131" s="204" t="s">
        <v>124</v>
      </c>
    </row>
    <row r="132" spans="1:65" s="2" customFormat="1" ht="16.5" customHeight="1">
      <c r="A132" s="35"/>
      <c r="B132" s="36"/>
      <c r="C132" s="205" t="s">
        <v>221</v>
      </c>
      <c r="D132" s="205" t="s">
        <v>161</v>
      </c>
      <c r="E132" s="206" t="s">
        <v>207</v>
      </c>
      <c r="F132" s="207" t="s">
        <v>208</v>
      </c>
      <c r="G132" s="208" t="s">
        <v>130</v>
      </c>
      <c r="H132" s="209">
        <v>42.021000000000001</v>
      </c>
      <c r="I132" s="210"/>
      <c r="J132" s="211">
        <f>ROUND(I132*H132,2)</f>
        <v>0</v>
      </c>
      <c r="K132" s="207" t="s">
        <v>19</v>
      </c>
      <c r="L132" s="212"/>
      <c r="M132" s="213" t="s">
        <v>19</v>
      </c>
      <c r="N132" s="214" t="s">
        <v>44</v>
      </c>
      <c r="O132" s="65"/>
      <c r="P132" s="183">
        <f>O132*H132</f>
        <v>0</v>
      </c>
      <c r="Q132" s="183">
        <v>5.0000000000000001E-4</v>
      </c>
      <c r="R132" s="183">
        <f>Q132*H132</f>
        <v>2.1010500000000001E-2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164</v>
      </c>
      <c r="AT132" s="185" t="s">
        <v>161</v>
      </c>
      <c r="AU132" s="185" t="s">
        <v>83</v>
      </c>
      <c r="AY132" s="18" t="s">
        <v>124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81</v>
      </c>
      <c r="BK132" s="186">
        <f>ROUND(I132*H132,2)</f>
        <v>0</v>
      </c>
      <c r="BL132" s="18" t="s">
        <v>132</v>
      </c>
      <c r="BM132" s="185" t="s">
        <v>601</v>
      </c>
    </row>
    <row r="133" spans="1:65" s="13" customFormat="1" ht="11.25">
      <c r="B133" s="194"/>
      <c r="C133" s="195"/>
      <c r="D133" s="192" t="s">
        <v>138</v>
      </c>
      <c r="E133" s="195"/>
      <c r="F133" s="197" t="s">
        <v>602</v>
      </c>
      <c r="G133" s="195"/>
      <c r="H133" s="198">
        <v>42.021000000000001</v>
      </c>
      <c r="I133" s="199"/>
      <c r="J133" s="195"/>
      <c r="K133" s="195"/>
      <c r="L133" s="200"/>
      <c r="M133" s="201"/>
      <c r="N133" s="202"/>
      <c r="O133" s="202"/>
      <c r="P133" s="202"/>
      <c r="Q133" s="202"/>
      <c r="R133" s="202"/>
      <c r="S133" s="202"/>
      <c r="T133" s="203"/>
      <c r="AT133" s="204" t="s">
        <v>138</v>
      </c>
      <c r="AU133" s="204" t="s">
        <v>83</v>
      </c>
      <c r="AV133" s="13" t="s">
        <v>83</v>
      </c>
      <c r="AW133" s="13" t="s">
        <v>4</v>
      </c>
      <c r="AX133" s="13" t="s">
        <v>81</v>
      </c>
      <c r="AY133" s="204" t="s">
        <v>124</v>
      </c>
    </row>
    <row r="134" spans="1:65" s="2" customFormat="1" ht="16.5" customHeight="1">
      <c r="A134" s="35"/>
      <c r="B134" s="36"/>
      <c r="C134" s="174" t="s">
        <v>226</v>
      </c>
      <c r="D134" s="174" t="s">
        <v>127</v>
      </c>
      <c r="E134" s="175" t="s">
        <v>212</v>
      </c>
      <c r="F134" s="176" t="s">
        <v>213</v>
      </c>
      <c r="G134" s="177" t="s">
        <v>151</v>
      </c>
      <c r="H134" s="178">
        <v>87</v>
      </c>
      <c r="I134" s="179"/>
      <c r="J134" s="180">
        <f>ROUND(I134*H134,2)</f>
        <v>0</v>
      </c>
      <c r="K134" s="176" t="s">
        <v>131</v>
      </c>
      <c r="L134" s="40"/>
      <c r="M134" s="181" t="s">
        <v>19</v>
      </c>
      <c r="N134" s="182" t="s">
        <v>44</v>
      </c>
      <c r="O134" s="65"/>
      <c r="P134" s="183">
        <f>O134*H134</f>
        <v>0</v>
      </c>
      <c r="Q134" s="183">
        <v>6.0000000000000002E-5</v>
      </c>
      <c r="R134" s="183">
        <f>Q134*H134</f>
        <v>5.2199999999999998E-3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132</v>
      </c>
      <c r="AT134" s="185" t="s">
        <v>127</v>
      </c>
      <c r="AU134" s="185" t="s">
        <v>83</v>
      </c>
      <c r="AY134" s="18" t="s">
        <v>124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8" t="s">
        <v>81</v>
      </c>
      <c r="BK134" s="186">
        <f>ROUND(I134*H134,2)</f>
        <v>0</v>
      </c>
      <c r="BL134" s="18" t="s">
        <v>132</v>
      </c>
      <c r="BM134" s="185" t="s">
        <v>603</v>
      </c>
    </row>
    <row r="135" spans="1:65" s="2" customFormat="1" ht="11.25">
      <c r="A135" s="35"/>
      <c r="B135" s="36"/>
      <c r="C135" s="37"/>
      <c r="D135" s="187" t="s">
        <v>134</v>
      </c>
      <c r="E135" s="37"/>
      <c r="F135" s="188" t="s">
        <v>215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134</v>
      </c>
      <c r="AU135" s="18" t="s">
        <v>83</v>
      </c>
    </row>
    <row r="136" spans="1:65" s="2" customFormat="1" ht="16.5" customHeight="1">
      <c r="A136" s="35"/>
      <c r="B136" s="36"/>
      <c r="C136" s="205" t="s">
        <v>232</v>
      </c>
      <c r="D136" s="205" t="s">
        <v>161</v>
      </c>
      <c r="E136" s="206" t="s">
        <v>217</v>
      </c>
      <c r="F136" s="207" t="s">
        <v>218</v>
      </c>
      <c r="G136" s="208" t="s">
        <v>151</v>
      </c>
      <c r="H136" s="209">
        <v>261</v>
      </c>
      <c r="I136" s="210"/>
      <c r="J136" s="211">
        <f>ROUND(I136*H136,2)</f>
        <v>0</v>
      </c>
      <c r="K136" s="207" t="s">
        <v>19</v>
      </c>
      <c r="L136" s="212"/>
      <c r="M136" s="213" t="s">
        <v>19</v>
      </c>
      <c r="N136" s="214" t="s">
        <v>44</v>
      </c>
      <c r="O136" s="65"/>
      <c r="P136" s="183">
        <f>O136*H136</f>
        <v>0</v>
      </c>
      <c r="Q136" s="183">
        <v>5.8999999999999999E-3</v>
      </c>
      <c r="R136" s="183">
        <f>Q136*H136</f>
        <v>1.5399</v>
      </c>
      <c r="S136" s="183">
        <v>0</v>
      </c>
      <c r="T136" s="18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164</v>
      </c>
      <c r="AT136" s="185" t="s">
        <v>161</v>
      </c>
      <c r="AU136" s="185" t="s">
        <v>83</v>
      </c>
      <c r="AY136" s="18" t="s">
        <v>124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8" t="s">
        <v>81</v>
      </c>
      <c r="BK136" s="186">
        <f>ROUND(I136*H136,2)</f>
        <v>0</v>
      </c>
      <c r="BL136" s="18" t="s">
        <v>132</v>
      </c>
      <c r="BM136" s="185" t="s">
        <v>604</v>
      </c>
    </row>
    <row r="137" spans="1:65" s="13" customFormat="1" ht="11.25">
      <c r="B137" s="194"/>
      <c r="C137" s="195"/>
      <c r="D137" s="192" t="s">
        <v>138</v>
      </c>
      <c r="E137" s="195"/>
      <c r="F137" s="197" t="s">
        <v>605</v>
      </c>
      <c r="G137" s="195"/>
      <c r="H137" s="198">
        <v>261</v>
      </c>
      <c r="I137" s="199"/>
      <c r="J137" s="195"/>
      <c r="K137" s="195"/>
      <c r="L137" s="200"/>
      <c r="M137" s="201"/>
      <c r="N137" s="202"/>
      <c r="O137" s="202"/>
      <c r="P137" s="202"/>
      <c r="Q137" s="202"/>
      <c r="R137" s="202"/>
      <c r="S137" s="202"/>
      <c r="T137" s="203"/>
      <c r="AT137" s="204" t="s">
        <v>138</v>
      </c>
      <c r="AU137" s="204" t="s">
        <v>83</v>
      </c>
      <c r="AV137" s="13" t="s">
        <v>83</v>
      </c>
      <c r="AW137" s="13" t="s">
        <v>4</v>
      </c>
      <c r="AX137" s="13" t="s">
        <v>81</v>
      </c>
      <c r="AY137" s="204" t="s">
        <v>124</v>
      </c>
    </row>
    <row r="138" spans="1:65" s="2" customFormat="1" ht="16.5" customHeight="1">
      <c r="A138" s="35"/>
      <c r="B138" s="36"/>
      <c r="C138" s="205" t="s">
        <v>239</v>
      </c>
      <c r="D138" s="205" t="s">
        <v>161</v>
      </c>
      <c r="E138" s="206" t="s">
        <v>222</v>
      </c>
      <c r="F138" s="207" t="s">
        <v>223</v>
      </c>
      <c r="G138" s="208" t="s">
        <v>151</v>
      </c>
      <c r="H138" s="209">
        <v>261</v>
      </c>
      <c r="I138" s="210"/>
      <c r="J138" s="211">
        <f>ROUND(I138*H138,2)</f>
        <v>0</v>
      </c>
      <c r="K138" s="207" t="s">
        <v>19</v>
      </c>
      <c r="L138" s="212"/>
      <c r="M138" s="213" t="s">
        <v>19</v>
      </c>
      <c r="N138" s="214" t="s">
        <v>44</v>
      </c>
      <c r="O138" s="65"/>
      <c r="P138" s="183">
        <f>O138*H138</f>
        <v>0</v>
      </c>
      <c r="Q138" s="183">
        <v>2.0000000000000001E-4</v>
      </c>
      <c r="R138" s="183">
        <f>Q138*H138</f>
        <v>5.2200000000000003E-2</v>
      </c>
      <c r="S138" s="183">
        <v>0</v>
      </c>
      <c r="T138" s="18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164</v>
      </c>
      <c r="AT138" s="185" t="s">
        <v>161</v>
      </c>
      <c r="AU138" s="185" t="s">
        <v>83</v>
      </c>
      <c r="AY138" s="18" t="s">
        <v>124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8" t="s">
        <v>81</v>
      </c>
      <c r="BK138" s="186">
        <f>ROUND(I138*H138,2)</f>
        <v>0</v>
      </c>
      <c r="BL138" s="18" t="s">
        <v>132</v>
      </c>
      <c r="BM138" s="185" t="s">
        <v>606</v>
      </c>
    </row>
    <row r="139" spans="1:65" s="2" customFormat="1" ht="19.5">
      <c r="A139" s="35"/>
      <c r="B139" s="36"/>
      <c r="C139" s="37"/>
      <c r="D139" s="192" t="s">
        <v>136</v>
      </c>
      <c r="E139" s="37"/>
      <c r="F139" s="193" t="s">
        <v>225</v>
      </c>
      <c r="G139" s="37"/>
      <c r="H139" s="37"/>
      <c r="I139" s="189"/>
      <c r="J139" s="37"/>
      <c r="K139" s="37"/>
      <c r="L139" s="40"/>
      <c r="M139" s="190"/>
      <c r="N139" s="191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136</v>
      </c>
      <c r="AU139" s="18" t="s">
        <v>83</v>
      </c>
    </row>
    <row r="140" spans="1:65" s="2" customFormat="1" ht="16.5" customHeight="1">
      <c r="A140" s="35"/>
      <c r="B140" s="36"/>
      <c r="C140" s="174" t="s">
        <v>7</v>
      </c>
      <c r="D140" s="174" t="s">
        <v>127</v>
      </c>
      <c r="E140" s="175" t="s">
        <v>227</v>
      </c>
      <c r="F140" s="176" t="s">
        <v>228</v>
      </c>
      <c r="G140" s="177" t="s">
        <v>151</v>
      </c>
      <c r="H140" s="178">
        <v>87</v>
      </c>
      <c r="I140" s="179"/>
      <c r="J140" s="180">
        <f>ROUND(I140*H140,2)</f>
        <v>0</v>
      </c>
      <c r="K140" s="176" t="s">
        <v>131</v>
      </c>
      <c r="L140" s="40"/>
      <c r="M140" s="181" t="s">
        <v>19</v>
      </c>
      <c r="N140" s="182" t="s">
        <v>44</v>
      </c>
      <c r="O140" s="65"/>
      <c r="P140" s="183">
        <f>O140*H140</f>
        <v>0</v>
      </c>
      <c r="Q140" s="183">
        <v>2.0000000000000002E-5</v>
      </c>
      <c r="R140" s="183">
        <f>Q140*H140</f>
        <v>1.7400000000000002E-3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132</v>
      </c>
      <c r="AT140" s="185" t="s">
        <v>127</v>
      </c>
      <c r="AU140" s="185" t="s">
        <v>83</v>
      </c>
      <c r="AY140" s="18" t="s">
        <v>124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8" t="s">
        <v>81</v>
      </c>
      <c r="BK140" s="186">
        <f>ROUND(I140*H140,2)</f>
        <v>0</v>
      </c>
      <c r="BL140" s="18" t="s">
        <v>132</v>
      </c>
      <c r="BM140" s="185" t="s">
        <v>607</v>
      </c>
    </row>
    <row r="141" spans="1:65" s="2" customFormat="1" ht="11.25">
      <c r="A141" s="35"/>
      <c r="B141" s="36"/>
      <c r="C141" s="37"/>
      <c r="D141" s="187" t="s">
        <v>134</v>
      </c>
      <c r="E141" s="37"/>
      <c r="F141" s="188" t="s">
        <v>230</v>
      </c>
      <c r="G141" s="37"/>
      <c r="H141" s="37"/>
      <c r="I141" s="189"/>
      <c r="J141" s="37"/>
      <c r="K141" s="37"/>
      <c r="L141" s="40"/>
      <c r="M141" s="190"/>
      <c r="N141" s="191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134</v>
      </c>
      <c r="AU141" s="18" t="s">
        <v>83</v>
      </c>
    </row>
    <row r="142" spans="1:65" s="2" customFormat="1" ht="19.5">
      <c r="A142" s="35"/>
      <c r="B142" s="36"/>
      <c r="C142" s="37"/>
      <c r="D142" s="192" t="s">
        <v>136</v>
      </c>
      <c r="E142" s="37"/>
      <c r="F142" s="193" t="s">
        <v>231</v>
      </c>
      <c r="G142" s="37"/>
      <c r="H142" s="37"/>
      <c r="I142" s="189"/>
      <c r="J142" s="37"/>
      <c r="K142" s="37"/>
      <c r="L142" s="40"/>
      <c r="M142" s="190"/>
      <c r="N142" s="191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136</v>
      </c>
      <c r="AU142" s="18" t="s">
        <v>83</v>
      </c>
    </row>
    <row r="143" spans="1:65" s="2" customFormat="1" ht="16.5" customHeight="1">
      <c r="A143" s="35"/>
      <c r="B143" s="36"/>
      <c r="C143" s="174" t="s">
        <v>250</v>
      </c>
      <c r="D143" s="174" t="s">
        <v>127</v>
      </c>
      <c r="E143" s="175" t="s">
        <v>233</v>
      </c>
      <c r="F143" s="176" t="s">
        <v>234</v>
      </c>
      <c r="G143" s="177" t="s">
        <v>130</v>
      </c>
      <c r="H143" s="178">
        <v>69.599999999999994</v>
      </c>
      <c r="I143" s="179"/>
      <c r="J143" s="180">
        <f>ROUND(I143*H143,2)</f>
        <v>0</v>
      </c>
      <c r="K143" s="176" t="s">
        <v>131</v>
      </c>
      <c r="L143" s="40"/>
      <c r="M143" s="181" t="s">
        <v>19</v>
      </c>
      <c r="N143" s="182" t="s">
        <v>44</v>
      </c>
      <c r="O143" s="65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132</v>
      </c>
      <c r="AT143" s="185" t="s">
        <v>127</v>
      </c>
      <c r="AU143" s="185" t="s">
        <v>83</v>
      </c>
      <c r="AY143" s="18" t="s">
        <v>124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81</v>
      </c>
      <c r="BK143" s="186">
        <f>ROUND(I143*H143,2)</f>
        <v>0</v>
      </c>
      <c r="BL143" s="18" t="s">
        <v>132</v>
      </c>
      <c r="BM143" s="185" t="s">
        <v>608</v>
      </c>
    </row>
    <row r="144" spans="1:65" s="2" customFormat="1" ht="11.25">
      <c r="A144" s="35"/>
      <c r="B144" s="36"/>
      <c r="C144" s="37"/>
      <c r="D144" s="187" t="s">
        <v>134</v>
      </c>
      <c r="E144" s="37"/>
      <c r="F144" s="188" t="s">
        <v>236</v>
      </c>
      <c r="G144" s="37"/>
      <c r="H144" s="37"/>
      <c r="I144" s="189"/>
      <c r="J144" s="37"/>
      <c r="K144" s="37"/>
      <c r="L144" s="40"/>
      <c r="M144" s="190"/>
      <c r="N144" s="191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134</v>
      </c>
      <c r="AU144" s="18" t="s">
        <v>83</v>
      </c>
    </row>
    <row r="145" spans="1:65" s="2" customFormat="1" ht="19.5">
      <c r="A145" s="35"/>
      <c r="B145" s="36"/>
      <c r="C145" s="37"/>
      <c r="D145" s="192" t="s">
        <v>136</v>
      </c>
      <c r="E145" s="37"/>
      <c r="F145" s="193" t="s">
        <v>237</v>
      </c>
      <c r="G145" s="37"/>
      <c r="H145" s="37"/>
      <c r="I145" s="189"/>
      <c r="J145" s="37"/>
      <c r="K145" s="37"/>
      <c r="L145" s="40"/>
      <c r="M145" s="190"/>
      <c r="N145" s="191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136</v>
      </c>
      <c r="AU145" s="18" t="s">
        <v>83</v>
      </c>
    </row>
    <row r="146" spans="1:65" s="13" customFormat="1" ht="11.25">
      <c r="B146" s="194"/>
      <c r="C146" s="195"/>
      <c r="D146" s="192" t="s">
        <v>138</v>
      </c>
      <c r="E146" s="196" t="s">
        <v>19</v>
      </c>
      <c r="F146" s="197" t="s">
        <v>609</v>
      </c>
      <c r="G146" s="195"/>
      <c r="H146" s="198">
        <v>69.599999999999994</v>
      </c>
      <c r="I146" s="199"/>
      <c r="J146" s="195"/>
      <c r="K146" s="195"/>
      <c r="L146" s="200"/>
      <c r="M146" s="201"/>
      <c r="N146" s="202"/>
      <c r="O146" s="202"/>
      <c r="P146" s="202"/>
      <c r="Q146" s="202"/>
      <c r="R146" s="202"/>
      <c r="S146" s="202"/>
      <c r="T146" s="203"/>
      <c r="AT146" s="204" t="s">
        <v>138</v>
      </c>
      <c r="AU146" s="204" t="s">
        <v>83</v>
      </c>
      <c r="AV146" s="13" t="s">
        <v>83</v>
      </c>
      <c r="AW146" s="13" t="s">
        <v>35</v>
      </c>
      <c r="AX146" s="13" t="s">
        <v>81</v>
      </c>
      <c r="AY146" s="204" t="s">
        <v>124</v>
      </c>
    </row>
    <row r="147" spans="1:65" s="2" customFormat="1" ht="16.5" customHeight="1">
      <c r="A147" s="35"/>
      <c r="B147" s="36"/>
      <c r="C147" s="205" t="s">
        <v>257</v>
      </c>
      <c r="D147" s="205" t="s">
        <v>161</v>
      </c>
      <c r="E147" s="206" t="s">
        <v>240</v>
      </c>
      <c r="F147" s="207" t="s">
        <v>241</v>
      </c>
      <c r="G147" s="208" t="s">
        <v>242</v>
      </c>
      <c r="H147" s="209">
        <v>8.0039999999999996</v>
      </c>
      <c r="I147" s="210"/>
      <c r="J147" s="211">
        <f>ROUND(I147*H147,2)</f>
        <v>0</v>
      </c>
      <c r="K147" s="207" t="s">
        <v>19</v>
      </c>
      <c r="L147" s="212"/>
      <c r="M147" s="213" t="s">
        <v>19</v>
      </c>
      <c r="N147" s="214" t="s">
        <v>44</v>
      </c>
      <c r="O147" s="65"/>
      <c r="P147" s="183">
        <f>O147*H147</f>
        <v>0</v>
      </c>
      <c r="Q147" s="183">
        <v>0.5</v>
      </c>
      <c r="R147" s="183">
        <f>Q147*H147</f>
        <v>4.0019999999999998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164</v>
      </c>
      <c r="AT147" s="185" t="s">
        <v>161</v>
      </c>
      <c r="AU147" s="185" t="s">
        <v>83</v>
      </c>
      <c r="AY147" s="18" t="s">
        <v>124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8" t="s">
        <v>81</v>
      </c>
      <c r="BK147" s="186">
        <f>ROUND(I147*H147,2)</f>
        <v>0</v>
      </c>
      <c r="BL147" s="18" t="s">
        <v>132</v>
      </c>
      <c r="BM147" s="185" t="s">
        <v>610</v>
      </c>
    </row>
    <row r="148" spans="1:65" s="13" customFormat="1" ht="11.25">
      <c r="B148" s="194"/>
      <c r="C148" s="195"/>
      <c r="D148" s="192" t="s">
        <v>138</v>
      </c>
      <c r="E148" s="195"/>
      <c r="F148" s="197" t="s">
        <v>611</v>
      </c>
      <c r="G148" s="195"/>
      <c r="H148" s="198">
        <v>8.0039999999999996</v>
      </c>
      <c r="I148" s="199"/>
      <c r="J148" s="195"/>
      <c r="K148" s="195"/>
      <c r="L148" s="200"/>
      <c r="M148" s="201"/>
      <c r="N148" s="202"/>
      <c r="O148" s="202"/>
      <c r="P148" s="202"/>
      <c r="Q148" s="202"/>
      <c r="R148" s="202"/>
      <c r="S148" s="202"/>
      <c r="T148" s="203"/>
      <c r="AT148" s="204" t="s">
        <v>138</v>
      </c>
      <c r="AU148" s="204" t="s">
        <v>83</v>
      </c>
      <c r="AV148" s="13" t="s">
        <v>83</v>
      </c>
      <c r="AW148" s="13" t="s">
        <v>4</v>
      </c>
      <c r="AX148" s="13" t="s">
        <v>81</v>
      </c>
      <c r="AY148" s="204" t="s">
        <v>124</v>
      </c>
    </row>
    <row r="149" spans="1:65" s="2" customFormat="1" ht="16.5" customHeight="1">
      <c r="A149" s="35"/>
      <c r="B149" s="36"/>
      <c r="C149" s="174" t="s">
        <v>262</v>
      </c>
      <c r="D149" s="174" t="s">
        <v>127</v>
      </c>
      <c r="E149" s="175" t="s">
        <v>245</v>
      </c>
      <c r="F149" s="176" t="s">
        <v>612</v>
      </c>
      <c r="G149" s="177" t="s">
        <v>151</v>
      </c>
      <c r="H149" s="178">
        <v>87</v>
      </c>
      <c r="I149" s="179"/>
      <c r="J149" s="180">
        <f>ROUND(I149*H149,2)</f>
        <v>0</v>
      </c>
      <c r="K149" s="176" t="s">
        <v>131</v>
      </c>
      <c r="L149" s="40"/>
      <c r="M149" s="181" t="s">
        <v>19</v>
      </c>
      <c r="N149" s="182" t="s">
        <v>44</v>
      </c>
      <c r="O149" s="65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132</v>
      </c>
      <c r="AT149" s="185" t="s">
        <v>127</v>
      </c>
      <c r="AU149" s="185" t="s">
        <v>83</v>
      </c>
      <c r="AY149" s="18" t="s">
        <v>124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8" t="s">
        <v>81</v>
      </c>
      <c r="BK149" s="186">
        <f>ROUND(I149*H149,2)</f>
        <v>0</v>
      </c>
      <c r="BL149" s="18" t="s">
        <v>132</v>
      </c>
      <c r="BM149" s="185" t="s">
        <v>613</v>
      </c>
    </row>
    <row r="150" spans="1:65" s="2" customFormat="1" ht="11.25">
      <c r="A150" s="35"/>
      <c r="B150" s="36"/>
      <c r="C150" s="37"/>
      <c r="D150" s="187" t="s">
        <v>134</v>
      </c>
      <c r="E150" s="37"/>
      <c r="F150" s="188" t="s">
        <v>248</v>
      </c>
      <c r="G150" s="37"/>
      <c r="H150" s="37"/>
      <c r="I150" s="189"/>
      <c r="J150" s="37"/>
      <c r="K150" s="37"/>
      <c r="L150" s="40"/>
      <c r="M150" s="190"/>
      <c r="N150" s="191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134</v>
      </c>
      <c r="AU150" s="18" t="s">
        <v>83</v>
      </c>
    </row>
    <row r="151" spans="1:65" s="2" customFormat="1" ht="19.5">
      <c r="A151" s="35"/>
      <c r="B151" s="36"/>
      <c r="C151" s="37"/>
      <c r="D151" s="192" t="s">
        <v>136</v>
      </c>
      <c r="E151" s="37"/>
      <c r="F151" s="193" t="s">
        <v>249</v>
      </c>
      <c r="G151" s="37"/>
      <c r="H151" s="37"/>
      <c r="I151" s="189"/>
      <c r="J151" s="37"/>
      <c r="K151" s="37"/>
      <c r="L151" s="40"/>
      <c r="M151" s="190"/>
      <c r="N151" s="191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136</v>
      </c>
      <c r="AU151" s="18" t="s">
        <v>83</v>
      </c>
    </row>
    <row r="152" spans="1:65" s="2" customFormat="1" ht="16.5" customHeight="1">
      <c r="A152" s="35"/>
      <c r="B152" s="36"/>
      <c r="C152" s="174" t="s">
        <v>271</v>
      </c>
      <c r="D152" s="174" t="s">
        <v>127</v>
      </c>
      <c r="E152" s="175" t="s">
        <v>251</v>
      </c>
      <c r="F152" s="176" t="s">
        <v>252</v>
      </c>
      <c r="G152" s="177" t="s">
        <v>242</v>
      </c>
      <c r="H152" s="178">
        <v>5.22</v>
      </c>
      <c r="I152" s="179"/>
      <c r="J152" s="180">
        <f>ROUND(I152*H152,2)</f>
        <v>0</v>
      </c>
      <c r="K152" s="176" t="s">
        <v>131</v>
      </c>
      <c r="L152" s="40"/>
      <c r="M152" s="181" t="s">
        <v>19</v>
      </c>
      <c r="N152" s="182" t="s">
        <v>44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132</v>
      </c>
      <c r="AT152" s="185" t="s">
        <v>127</v>
      </c>
      <c r="AU152" s="185" t="s">
        <v>83</v>
      </c>
      <c r="AY152" s="18" t="s">
        <v>124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81</v>
      </c>
      <c r="BK152" s="186">
        <f>ROUND(I152*H152,2)</f>
        <v>0</v>
      </c>
      <c r="BL152" s="18" t="s">
        <v>132</v>
      </c>
      <c r="BM152" s="185" t="s">
        <v>614</v>
      </c>
    </row>
    <row r="153" spans="1:65" s="2" customFormat="1" ht="11.25">
      <c r="A153" s="35"/>
      <c r="B153" s="36"/>
      <c r="C153" s="37"/>
      <c r="D153" s="187" t="s">
        <v>134</v>
      </c>
      <c r="E153" s="37"/>
      <c r="F153" s="188" t="s">
        <v>254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134</v>
      </c>
      <c r="AU153" s="18" t="s">
        <v>83</v>
      </c>
    </row>
    <row r="154" spans="1:65" s="2" customFormat="1" ht="19.5">
      <c r="A154" s="35"/>
      <c r="B154" s="36"/>
      <c r="C154" s="37"/>
      <c r="D154" s="192" t="s">
        <v>136</v>
      </c>
      <c r="E154" s="37"/>
      <c r="F154" s="193" t="s">
        <v>255</v>
      </c>
      <c r="G154" s="37"/>
      <c r="H154" s="37"/>
      <c r="I154" s="189"/>
      <c r="J154" s="37"/>
      <c r="K154" s="37"/>
      <c r="L154" s="40"/>
      <c r="M154" s="190"/>
      <c r="N154" s="191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136</v>
      </c>
      <c r="AU154" s="18" t="s">
        <v>83</v>
      </c>
    </row>
    <row r="155" spans="1:65" s="13" customFormat="1" ht="11.25">
      <c r="B155" s="194"/>
      <c r="C155" s="195"/>
      <c r="D155" s="192" t="s">
        <v>138</v>
      </c>
      <c r="E155" s="196" t="s">
        <v>19</v>
      </c>
      <c r="F155" s="197" t="s">
        <v>615</v>
      </c>
      <c r="G155" s="195"/>
      <c r="H155" s="198">
        <v>5.22</v>
      </c>
      <c r="I155" s="199"/>
      <c r="J155" s="195"/>
      <c r="K155" s="195"/>
      <c r="L155" s="200"/>
      <c r="M155" s="201"/>
      <c r="N155" s="202"/>
      <c r="O155" s="202"/>
      <c r="P155" s="202"/>
      <c r="Q155" s="202"/>
      <c r="R155" s="202"/>
      <c r="S155" s="202"/>
      <c r="T155" s="203"/>
      <c r="AT155" s="204" t="s">
        <v>138</v>
      </c>
      <c r="AU155" s="204" t="s">
        <v>83</v>
      </c>
      <c r="AV155" s="13" t="s">
        <v>83</v>
      </c>
      <c r="AW155" s="13" t="s">
        <v>35</v>
      </c>
      <c r="AX155" s="13" t="s">
        <v>81</v>
      </c>
      <c r="AY155" s="204" t="s">
        <v>124</v>
      </c>
    </row>
    <row r="156" spans="1:65" s="2" customFormat="1" ht="16.5" customHeight="1">
      <c r="A156" s="35"/>
      <c r="B156" s="36"/>
      <c r="C156" s="174" t="s">
        <v>279</v>
      </c>
      <c r="D156" s="174" t="s">
        <v>127</v>
      </c>
      <c r="E156" s="175" t="s">
        <v>258</v>
      </c>
      <c r="F156" s="176" t="s">
        <v>259</v>
      </c>
      <c r="G156" s="177" t="s">
        <v>242</v>
      </c>
      <c r="H156" s="178">
        <v>5.22</v>
      </c>
      <c r="I156" s="179"/>
      <c r="J156" s="180">
        <f>ROUND(I156*H156,2)</f>
        <v>0</v>
      </c>
      <c r="K156" s="176" t="s">
        <v>131</v>
      </c>
      <c r="L156" s="40"/>
      <c r="M156" s="181" t="s">
        <v>19</v>
      </c>
      <c r="N156" s="182" t="s">
        <v>44</v>
      </c>
      <c r="O156" s="65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132</v>
      </c>
      <c r="AT156" s="185" t="s">
        <v>127</v>
      </c>
      <c r="AU156" s="185" t="s">
        <v>83</v>
      </c>
      <c r="AY156" s="18" t="s">
        <v>124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8" t="s">
        <v>81</v>
      </c>
      <c r="BK156" s="186">
        <f>ROUND(I156*H156,2)</f>
        <v>0</v>
      </c>
      <c r="BL156" s="18" t="s">
        <v>132</v>
      </c>
      <c r="BM156" s="185" t="s">
        <v>616</v>
      </c>
    </row>
    <row r="157" spans="1:65" s="2" customFormat="1" ht="11.25">
      <c r="A157" s="35"/>
      <c r="B157" s="36"/>
      <c r="C157" s="37"/>
      <c r="D157" s="187" t="s">
        <v>134</v>
      </c>
      <c r="E157" s="37"/>
      <c r="F157" s="188" t="s">
        <v>261</v>
      </c>
      <c r="G157" s="37"/>
      <c r="H157" s="37"/>
      <c r="I157" s="189"/>
      <c r="J157" s="37"/>
      <c r="K157" s="37"/>
      <c r="L157" s="40"/>
      <c r="M157" s="190"/>
      <c r="N157" s="191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134</v>
      </c>
      <c r="AU157" s="18" t="s">
        <v>83</v>
      </c>
    </row>
    <row r="158" spans="1:65" s="2" customFormat="1" ht="16.5" customHeight="1">
      <c r="A158" s="35"/>
      <c r="B158" s="36"/>
      <c r="C158" s="174" t="s">
        <v>284</v>
      </c>
      <c r="D158" s="174" t="s">
        <v>127</v>
      </c>
      <c r="E158" s="175" t="s">
        <v>263</v>
      </c>
      <c r="F158" s="176" t="s">
        <v>264</v>
      </c>
      <c r="G158" s="177" t="s">
        <v>242</v>
      </c>
      <c r="H158" s="178">
        <v>26.1</v>
      </c>
      <c r="I158" s="179"/>
      <c r="J158" s="180">
        <f>ROUND(I158*H158,2)</f>
        <v>0</v>
      </c>
      <c r="K158" s="176" t="s">
        <v>131</v>
      </c>
      <c r="L158" s="40"/>
      <c r="M158" s="181" t="s">
        <v>19</v>
      </c>
      <c r="N158" s="182" t="s">
        <v>44</v>
      </c>
      <c r="O158" s="65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132</v>
      </c>
      <c r="AT158" s="185" t="s">
        <v>127</v>
      </c>
      <c r="AU158" s="185" t="s">
        <v>83</v>
      </c>
      <c r="AY158" s="18" t="s">
        <v>124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8" t="s">
        <v>81</v>
      </c>
      <c r="BK158" s="186">
        <f>ROUND(I158*H158,2)</f>
        <v>0</v>
      </c>
      <c r="BL158" s="18" t="s">
        <v>132</v>
      </c>
      <c r="BM158" s="185" t="s">
        <v>617</v>
      </c>
    </row>
    <row r="159" spans="1:65" s="2" customFormat="1" ht="11.25">
      <c r="A159" s="35"/>
      <c r="B159" s="36"/>
      <c r="C159" s="37"/>
      <c r="D159" s="187" t="s">
        <v>134</v>
      </c>
      <c r="E159" s="37"/>
      <c r="F159" s="188" t="s">
        <v>266</v>
      </c>
      <c r="G159" s="37"/>
      <c r="H159" s="37"/>
      <c r="I159" s="189"/>
      <c r="J159" s="37"/>
      <c r="K159" s="37"/>
      <c r="L159" s="40"/>
      <c r="M159" s="190"/>
      <c r="N159" s="191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134</v>
      </c>
      <c r="AU159" s="18" t="s">
        <v>83</v>
      </c>
    </row>
    <row r="160" spans="1:65" s="2" customFormat="1" ht="19.5">
      <c r="A160" s="35"/>
      <c r="B160" s="36"/>
      <c r="C160" s="37"/>
      <c r="D160" s="192" t="s">
        <v>136</v>
      </c>
      <c r="E160" s="37"/>
      <c r="F160" s="193" t="s">
        <v>267</v>
      </c>
      <c r="G160" s="37"/>
      <c r="H160" s="37"/>
      <c r="I160" s="189"/>
      <c r="J160" s="37"/>
      <c r="K160" s="37"/>
      <c r="L160" s="40"/>
      <c r="M160" s="190"/>
      <c r="N160" s="191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136</v>
      </c>
      <c r="AU160" s="18" t="s">
        <v>83</v>
      </c>
    </row>
    <row r="161" spans="1:65" s="13" customFormat="1" ht="11.25">
      <c r="B161" s="194"/>
      <c r="C161" s="195"/>
      <c r="D161" s="192" t="s">
        <v>138</v>
      </c>
      <c r="E161" s="196" t="s">
        <v>19</v>
      </c>
      <c r="F161" s="197" t="s">
        <v>618</v>
      </c>
      <c r="G161" s="195"/>
      <c r="H161" s="198">
        <v>26.1</v>
      </c>
      <c r="I161" s="199"/>
      <c r="J161" s="195"/>
      <c r="K161" s="195"/>
      <c r="L161" s="200"/>
      <c r="M161" s="201"/>
      <c r="N161" s="202"/>
      <c r="O161" s="202"/>
      <c r="P161" s="202"/>
      <c r="Q161" s="202"/>
      <c r="R161" s="202"/>
      <c r="S161" s="202"/>
      <c r="T161" s="203"/>
      <c r="AT161" s="204" t="s">
        <v>138</v>
      </c>
      <c r="AU161" s="204" t="s">
        <v>83</v>
      </c>
      <c r="AV161" s="13" t="s">
        <v>83</v>
      </c>
      <c r="AW161" s="13" t="s">
        <v>35</v>
      </c>
      <c r="AX161" s="13" t="s">
        <v>81</v>
      </c>
      <c r="AY161" s="204" t="s">
        <v>124</v>
      </c>
    </row>
    <row r="162" spans="1:65" s="12" customFormat="1" ht="22.9" customHeight="1">
      <c r="B162" s="158"/>
      <c r="C162" s="159"/>
      <c r="D162" s="160" t="s">
        <v>72</v>
      </c>
      <c r="E162" s="172" t="s">
        <v>269</v>
      </c>
      <c r="F162" s="172" t="s">
        <v>270</v>
      </c>
      <c r="G162" s="159"/>
      <c r="H162" s="159"/>
      <c r="I162" s="162"/>
      <c r="J162" s="173">
        <f>BK162</f>
        <v>0</v>
      </c>
      <c r="K162" s="159"/>
      <c r="L162" s="164"/>
      <c r="M162" s="165"/>
      <c r="N162" s="166"/>
      <c r="O162" s="166"/>
      <c r="P162" s="167">
        <f>SUM(P163:P211)</f>
        <v>0</v>
      </c>
      <c r="Q162" s="166"/>
      <c r="R162" s="167">
        <f>SUM(R163:R211)</f>
        <v>19.432437500000002</v>
      </c>
      <c r="S162" s="166"/>
      <c r="T162" s="168">
        <f>SUM(T163:T211)</f>
        <v>0</v>
      </c>
      <c r="AR162" s="169" t="s">
        <v>81</v>
      </c>
      <c r="AT162" s="170" t="s">
        <v>72</v>
      </c>
      <c r="AU162" s="170" t="s">
        <v>81</v>
      </c>
      <c r="AY162" s="169" t="s">
        <v>124</v>
      </c>
      <c r="BK162" s="171">
        <f>SUM(BK163:BK211)</f>
        <v>0</v>
      </c>
    </row>
    <row r="163" spans="1:65" s="2" customFormat="1" ht="21.75" customHeight="1">
      <c r="A163" s="35"/>
      <c r="B163" s="36"/>
      <c r="C163" s="174" t="s">
        <v>288</v>
      </c>
      <c r="D163" s="174" t="s">
        <v>127</v>
      </c>
      <c r="E163" s="175" t="s">
        <v>272</v>
      </c>
      <c r="F163" s="176" t="s">
        <v>273</v>
      </c>
      <c r="G163" s="177" t="s">
        <v>151</v>
      </c>
      <c r="H163" s="178">
        <v>527</v>
      </c>
      <c r="I163" s="179"/>
      <c r="J163" s="180">
        <f>ROUND(I163*H163,2)</f>
        <v>0</v>
      </c>
      <c r="K163" s="176" t="s">
        <v>131</v>
      </c>
      <c r="L163" s="40"/>
      <c r="M163" s="181" t="s">
        <v>19</v>
      </c>
      <c r="N163" s="182" t="s">
        <v>44</v>
      </c>
      <c r="O163" s="65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132</v>
      </c>
      <c r="AT163" s="185" t="s">
        <v>127</v>
      </c>
      <c r="AU163" s="185" t="s">
        <v>83</v>
      </c>
      <c r="AY163" s="18" t="s">
        <v>124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8" t="s">
        <v>81</v>
      </c>
      <c r="BK163" s="186">
        <f>ROUND(I163*H163,2)</f>
        <v>0</v>
      </c>
      <c r="BL163" s="18" t="s">
        <v>132</v>
      </c>
      <c r="BM163" s="185" t="s">
        <v>619</v>
      </c>
    </row>
    <row r="164" spans="1:65" s="2" customFormat="1" ht="11.25">
      <c r="A164" s="35"/>
      <c r="B164" s="36"/>
      <c r="C164" s="37"/>
      <c r="D164" s="187" t="s">
        <v>134</v>
      </c>
      <c r="E164" s="37"/>
      <c r="F164" s="188" t="s">
        <v>275</v>
      </c>
      <c r="G164" s="37"/>
      <c r="H164" s="37"/>
      <c r="I164" s="189"/>
      <c r="J164" s="37"/>
      <c r="K164" s="37"/>
      <c r="L164" s="40"/>
      <c r="M164" s="190"/>
      <c r="N164" s="191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134</v>
      </c>
      <c r="AU164" s="18" t="s">
        <v>83</v>
      </c>
    </row>
    <row r="165" spans="1:65" s="13" customFormat="1" ht="11.25">
      <c r="B165" s="194"/>
      <c r="C165" s="195"/>
      <c r="D165" s="192" t="s">
        <v>138</v>
      </c>
      <c r="E165" s="196" t="s">
        <v>19</v>
      </c>
      <c r="F165" s="197" t="s">
        <v>620</v>
      </c>
      <c r="G165" s="195"/>
      <c r="H165" s="198">
        <v>330</v>
      </c>
      <c r="I165" s="199"/>
      <c r="J165" s="195"/>
      <c r="K165" s="195"/>
      <c r="L165" s="200"/>
      <c r="M165" s="201"/>
      <c r="N165" s="202"/>
      <c r="O165" s="202"/>
      <c r="P165" s="202"/>
      <c r="Q165" s="202"/>
      <c r="R165" s="202"/>
      <c r="S165" s="202"/>
      <c r="T165" s="203"/>
      <c r="AT165" s="204" t="s">
        <v>138</v>
      </c>
      <c r="AU165" s="204" t="s">
        <v>83</v>
      </c>
      <c r="AV165" s="13" t="s">
        <v>83</v>
      </c>
      <c r="AW165" s="13" t="s">
        <v>35</v>
      </c>
      <c r="AX165" s="13" t="s">
        <v>73</v>
      </c>
      <c r="AY165" s="204" t="s">
        <v>124</v>
      </c>
    </row>
    <row r="166" spans="1:65" s="13" customFormat="1" ht="11.25">
      <c r="B166" s="194"/>
      <c r="C166" s="195"/>
      <c r="D166" s="192" t="s">
        <v>138</v>
      </c>
      <c r="E166" s="196" t="s">
        <v>19</v>
      </c>
      <c r="F166" s="197" t="s">
        <v>621</v>
      </c>
      <c r="G166" s="195"/>
      <c r="H166" s="198">
        <v>197</v>
      </c>
      <c r="I166" s="199"/>
      <c r="J166" s="195"/>
      <c r="K166" s="195"/>
      <c r="L166" s="200"/>
      <c r="M166" s="201"/>
      <c r="N166" s="202"/>
      <c r="O166" s="202"/>
      <c r="P166" s="202"/>
      <c r="Q166" s="202"/>
      <c r="R166" s="202"/>
      <c r="S166" s="202"/>
      <c r="T166" s="203"/>
      <c r="AT166" s="204" t="s">
        <v>138</v>
      </c>
      <c r="AU166" s="204" t="s">
        <v>83</v>
      </c>
      <c r="AV166" s="13" t="s">
        <v>83</v>
      </c>
      <c r="AW166" s="13" t="s">
        <v>35</v>
      </c>
      <c r="AX166" s="13" t="s">
        <v>73</v>
      </c>
      <c r="AY166" s="204" t="s">
        <v>124</v>
      </c>
    </row>
    <row r="167" spans="1:65" s="14" customFormat="1" ht="11.25">
      <c r="B167" s="215"/>
      <c r="C167" s="216"/>
      <c r="D167" s="192" t="s">
        <v>138</v>
      </c>
      <c r="E167" s="217" t="s">
        <v>19</v>
      </c>
      <c r="F167" s="218" t="s">
        <v>278</v>
      </c>
      <c r="G167" s="216"/>
      <c r="H167" s="219">
        <v>527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138</v>
      </c>
      <c r="AU167" s="225" t="s">
        <v>83</v>
      </c>
      <c r="AV167" s="14" t="s">
        <v>132</v>
      </c>
      <c r="AW167" s="14" t="s">
        <v>35</v>
      </c>
      <c r="AX167" s="14" t="s">
        <v>81</v>
      </c>
      <c r="AY167" s="225" t="s">
        <v>124</v>
      </c>
    </row>
    <row r="168" spans="1:65" s="2" customFormat="1" ht="21.75" customHeight="1">
      <c r="A168" s="35"/>
      <c r="B168" s="36"/>
      <c r="C168" s="174" t="s">
        <v>292</v>
      </c>
      <c r="D168" s="174" t="s">
        <v>127</v>
      </c>
      <c r="E168" s="175" t="s">
        <v>280</v>
      </c>
      <c r="F168" s="176" t="s">
        <v>281</v>
      </c>
      <c r="G168" s="177" t="s">
        <v>151</v>
      </c>
      <c r="H168" s="178">
        <v>527</v>
      </c>
      <c r="I168" s="179"/>
      <c r="J168" s="180">
        <f>ROUND(I168*H168,2)</f>
        <v>0</v>
      </c>
      <c r="K168" s="176" t="s">
        <v>131</v>
      </c>
      <c r="L168" s="40"/>
      <c r="M168" s="181" t="s">
        <v>19</v>
      </c>
      <c r="N168" s="182" t="s">
        <v>44</v>
      </c>
      <c r="O168" s="65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132</v>
      </c>
      <c r="AT168" s="185" t="s">
        <v>127</v>
      </c>
      <c r="AU168" s="185" t="s">
        <v>83</v>
      </c>
      <c r="AY168" s="18" t="s">
        <v>124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81</v>
      </c>
      <c r="BK168" s="186">
        <f>ROUND(I168*H168,2)</f>
        <v>0</v>
      </c>
      <c r="BL168" s="18" t="s">
        <v>132</v>
      </c>
      <c r="BM168" s="185" t="s">
        <v>622</v>
      </c>
    </row>
    <row r="169" spans="1:65" s="2" customFormat="1" ht="11.25">
      <c r="A169" s="35"/>
      <c r="B169" s="36"/>
      <c r="C169" s="37"/>
      <c r="D169" s="187" t="s">
        <v>134</v>
      </c>
      <c r="E169" s="37"/>
      <c r="F169" s="188" t="s">
        <v>283</v>
      </c>
      <c r="G169" s="37"/>
      <c r="H169" s="37"/>
      <c r="I169" s="189"/>
      <c r="J169" s="37"/>
      <c r="K169" s="37"/>
      <c r="L169" s="40"/>
      <c r="M169" s="190"/>
      <c r="N169" s="191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134</v>
      </c>
      <c r="AU169" s="18" t="s">
        <v>83</v>
      </c>
    </row>
    <row r="170" spans="1:65" s="2" customFormat="1" ht="16.5" customHeight="1">
      <c r="A170" s="35"/>
      <c r="B170" s="36"/>
      <c r="C170" s="205" t="s">
        <v>296</v>
      </c>
      <c r="D170" s="205" t="s">
        <v>161</v>
      </c>
      <c r="E170" s="206" t="s">
        <v>285</v>
      </c>
      <c r="F170" s="207" t="s">
        <v>286</v>
      </c>
      <c r="G170" s="208" t="s">
        <v>151</v>
      </c>
      <c r="H170" s="209">
        <v>108</v>
      </c>
      <c r="I170" s="210"/>
      <c r="J170" s="211">
        <f t="shared" ref="J170:J177" si="10">ROUND(I170*H170,2)</f>
        <v>0</v>
      </c>
      <c r="K170" s="207" t="s">
        <v>19</v>
      </c>
      <c r="L170" s="212"/>
      <c r="M170" s="213" t="s">
        <v>19</v>
      </c>
      <c r="N170" s="214" t="s">
        <v>44</v>
      </c>
      <c r="O170" s="65"/>
      <c r="P170" s="183">
        <f t="shared" ref="P170:P177" si="11">O170*H170</f>
        <v>0</v>
      </c>
      <c r="Q170" s="183">
        <v>0.01</v>
      </c>
      <c r="R170" s="183">
        <f t="shared" ref="R170:R177" si="12">Q170*H170</f>
        <v>1.08</v>
      </c>
      <c r="S170" s="183">
        <v>0</v>
      </c>
      <c r="T170" s="184">
        <f t="shared" ref="T170:T177" si="13"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164</v>
      </c>
      <c r="AT170" s="185" t="s">
        <v>161</v>
      </c>
      <c r="AU170" s="185" t="s">
        <v>83</v>
      </c>
      <c r="AY170" s="18" t="s">
        <v>124</v>
      </c>
      <c r="BE170" s="186">
        <f t="shared" ref="BE170:BE177" si="14">IF(N170="základní",J170,0)</f>
        <v>0</v>
      </c>
      <c r="BF170" s="186">
        <f t="shared" ref="BF170:BF177" si="15">IF(N170="snížená",J170,0)</f>
        <v>0</v>
      </c>
      <c r="BG170" s="186">
        <f t="shared" ref="BG170:BG177" si="16">IF(N170="zákl. přenesená",J170,0)</f>
        <v>0</v>
      </c>
      <c r="BH170" s="186">
        <f t="shared" ref="BH170:BH177" si="17">IF(N170="sníž. přenesená",J170,0)</f>
        <v>0</v>
      </c>
      <c r="BI170" s="186">
        <f t="shared" ref="BI170:BI177" si="18">IF(N170="nulová",J170,0)</f>
        <v>0</v>
      </c>
      <c r="BJ170" s="18" t="s">
        <v>81</v>
      </c>
      <c r="BK170" s="186">
        <f t="shared" ref="BK170:BK177" si="19">ROUND(I170*H170,2)</f>
        <v>0</v>
      </c>
      <c r="BL170" s="18" t="s">
        <v>132</v>
      </c>
      <c r="BM170" s="185" t="s">
        <v>623</v>
      </c>
    </row>
    <row r="171" spans="1:65" s="2" customFormat="1" ht="16.5" customHeight="1">
      <c r="A171" s="35"/>
      <c r="B171" s="36"/>
      <c r="C171" s="205" t="s">
        <v>300</v>
      </c>
      <c r="D171" s="205" t="s">
        <v>161</v>
      </c>
      <c r="E171" s="206" t="s">
        <v>289</v>
      </c>
      <c r="F171" s="207" t="s">
        <v>290</v>
      </c>
      <c r="G171" s="208" t="s">
        <v>151</v>
      </c>
      <c r="H171" s="209">
        <v>108</v>
      </c>
      <c r="I171" s="210"/>
      <c r="J171" s="211">
        <f t="shared" si="10"/>
        <v>0</v>
      </c>
      <c r="K171" s="207" t="s">
        <v>19</v>
      </c>
      <c r="L171" s="212"/>
      <c r="M171" s="213" t="s">
        <v>19</v>
      </c>
      <c r="N171" s="214" t="s">
        <v>44</v>
      </c>
      <c r="O171" s="65"/>
      <c r="P171" s="183">
        <f t="shared" si="11"/>
        <v>0</v>
      </c>
      <c r="Q171" s="183">
        <v>0.01</v>
      </c>
      <c r="R171" s="183">
        <f t="shared" si="12"/>
        <v>1.08</v>
      </c>
      <c r="S171" s="183">
        <v>0</v>
      </c>
      <c r="T171" s="184">
        <f t="shared" si="1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5" t="s">
        <v>164</v>
      </c>
      <c r="AT171" s="185" t="s">
        <v>161</v>
      </c>
      <c r="AU171" s="185" t="s">
        <v>83</v>
      </c>
      <c r="AY171" s="18" t="s">
        <v>124</v>
      </c>
      <c r="BE171" s="186">
        <f t="shared" si="14"/>
        <v>0</v>
      </c>
      <c r="BF171" s="186">
        <f t="shared" si="15"/>
        <v>0</v>
      </c>
      <c r="BG171" s="186">
        <f t="shared" si="16"/>
        <v>0</v>
      </c>
      <c r="BH171" s="186">
        <f t="shared" si="17"/>
        <v>0</v>
      </c>
      <c r="BI171" s="186">
        <f t="shared" si="18"/>
        <v>0</v>
      </c>
      <c r="BJ171" s="18" t="s">
        <v>81</v>
      </c>
      <c r="BK171" s="186">
        <f t="shared" si="19"/>
        <v>0</v>
      </c>
      <c r="BL171" s="18" t="s">
        <v>132</v>
      </c>
      <c r="BM171" s="185" t="s">
        <v>624</v>
      </c>
    </row>
    <row r="172" spans="1:65" s="2" customFormat="1" ht="16.5" customHeight="1">
      <c r="A172" s="35"/>
      <c r="B172" s="36"/>
      <c r="C172" s="205" t="s">
        <v>304</v>
      </c>
      <c r="D172" s="205" t="s">
        <v>161</v>
      </c>
      <c r="E172" s="206" t="s">
        <v>293</v>
      </c>
      <c r="F172" s="207" t="s">
        <v>294</v>
      </c>
      <c r="G172" s="208" t="s">
        <v>151</v>
      </c>
      <c r="H172" s="209">
        <v>114</v>
      </c>
      <c r="I172" s="210"/>
      <c r="J172" s="211">
        <f t="shared" si="10"/>
        <v>0</v>
      </c>
      <c r="K172" s="207" t="s">
        <v>19</v>
      </c>
      <c r="L172" s="212"/>
      <c r="M172" s="213" t="s">
        <v>19</v>
      </c>
      <c r="N172" s="214" t="s">
        <v>44</v>
      </c>
      <c r="O172" s="65"/>
      <c r="P172" s="183">
        <f t="shared" si="11"/>
        <v>0</v>
      </c>
      <c r="Q172" s="183">
        <v>0.01</v>
      </c>
      <c r="R172" s="183">
        <f t="shared" si="12"/>
        <v>1.1400000000000001</v>
      </c>
      <c r="S172" s="183">
        <v>0</v>
      </c>
      <c r="T172" s="184">
        <f t="shared" si="1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164</v>
      </c>
      <c r="AT172" s="185" t="s">
        <v>161</v>
      </c>
      <c r="AU172" s="185" t="s">
        <v>83</v>
      </c>
      <c r="AY172" s="18" t="s">
        <v>124</v>
      </c>
      <c r="BE172" s="186">
        <f t="shared" si="14"/>
        <v>0</v>
      </c>
      <c r="BF172" s="186">
        <f t="shared" si="15"/>
        <v>0</v>
      </c>
      <c r="BG172" s="186">
        <f t="shared" si="16"/>
        <v>0</v>
      </c>
      <c r="BH172" s="186">
        <f t="shared" si="17"/>
        <v>0</v>
      </c>
      <c r="BI172" s="186">
        <f t="shared" si="18"/>
        <v>0</v>
      </c>
      <c r="BJ172" s="18" t="s">
        <v>81</v>
      </c>
      <c r="BK172" s="186">
        <f t="shared" si="19"/>
        <v>0</v>
      </c>
      <c r="BL172" s="18" t="s">
        <v>132</v>
      </c>
      <c r="BM172" s="185" t="s">
        <v>625</v>
      </c>
    </row>
    <row r="173" spans="1:65" s="2" customFormat="1" ht="16.5" customHeight="1">
      <c r="A173" s="35"/>
      <c r="B173" s="36"/>
      <c r="C173" s="205" t="s">
        <v>308</v>
      </c>
      <c r="D173" s="205" t="s">
        <v>161</v>
      </c>
      <c r="E173" s="206" t="s">
        <v>297</v>
      </c>
      <c r="F173" s="207" t="s">
        <v>298</v>
      </c>
      <c r="G173" s="208" t="s">
        <v>151</v>
      </c>
      <c r="H173" s="209">
        <v>65</v>
      </c>
      <c r="I173" s="210"/>
      <c r="J173" s="211">
        <f t="shared" si="10"/>
        <v>0</v>
      </c>
      <c r="K173" s="207" t="s">
        <v>19</v>
      </c>
      <c r="L173" s="212"/>
      <c r="M173" s="213" t="s">
        <v>19</v>
      </c>
      <c r="N173" s="214" t="s">
        <v>44</v>
      </c>
      <c r="O173" s="65"/>
      <c r="P173" s="183">
        <f t="shared" si="11"/>
        <v>0</v>
      </c>
      <c r="Q173" s="183">
        <v>0.01</v>
      </c>
      <c r="R173" s="183">
        <f t="shared" si="12"/>
        <v>0.65</v>
      </c>
      <c r="S173" s="183">
        <v>0</v>
      </c>
      <c r="T173" s="184">
        <f t="shared" si="1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164</v>
      </c>
      <c r="AT173" s="185" t="s">
        <v>161</v>
      </c>
      <c r="AU173" s="185" t="s">
        <v>83</v>
      </c>
      <c r="AY173" s="18" t="s">
        <v>124</v>
      </c>
      <c r="BE173" s="186">
        <f t="shared" si="14"/>
        <v>0</v>
      </c>
      <c r="BF173" s="186">
        <f t="shared" si="15"/>
        <v>0</v>
      </c>
      <c r="BG173" s="186">
        <f t="shared" si="16"/>
        <v>0</v>
      </c>
      <c r="BH173" s="186">
        <f t="shared" si="17"/>
        <v>0</v>
      </c>
      <c r="BI173" s="186">
        <f t="shared" si="18"/>
        <v>0</v>
      </c>
      <c r="BJ173" s="18" t="s">
        <v>81</v>
      </c>
      <c r="BK173" s="186">
        <f t="shared" si="19"/>
        <v>0</v>
      </c>
      <c r="BL173" s="18" t="s">
        <v>132</v>
      </c>
      <c r="BM173" s="185" t="s">
        <v>626</v>
      </c>
    </row>
    <row r="174" spans="1:65" s="2" customFormat="1" ht="16.5" customHeight="1">
      <c r="A174" s="35"/>
      <c r="B174" s="36"/>
      <c r="C174" s="205" t="s">
        <v>312</v>
      </c>
      <c r="D174" s="205" t="s">
        <v>161</v>
      </c>
      <c r="E174" s="206" t="s">
        <v>301</v>
      </c>
      <c r="F174" s="207" t="s">
        <v>302</v>
      </c>
      <c r="G174" s="208" t="s">
        <v>151</v>
      </c>
      <c r="H174" s="209">
        <v>65</v>
      </c>
      <c r="I174" s="210"/>
      <c r="J174" s="211">
        <f t="shared" si="10"/>
        <v>0</v>
      </c>
      <c r="K174" s="207" t="s">
        <v>19</v>
      </c>
      <c r="L174" s="212"/>
      <c r="M174" s="213" t="s">
        <v>19</v>
      </c>
      <c r="N174" s="214" t="s">
        <v>44</v>
      </c>
      <c r="O174" s="65"/>
      <c r="P174" s="183">
        <f t="shared" si="11"/>
        <v>0</v>
      </c>
      <c r="Q174" s="183">
        <v>0.01</v>
      </c>
      <c r="R174" s="183">
        <f t="shared" si="12"/>
        <v>0.65</v>
      </c>
      <c r="S174" s="183">
        <v>0</v>
      </c>
      <c r="T174" s="184">
        <f t="shared" si="1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5" t="s">
        <v>164</v>
      </c>
      <c r="AT174" s="185" t="s">
        <v>161</v>
      </c>
      <c r="AU174" s="185" t="s">
        <v>83</v>
      </c>
      <c r="AY174" s="18" t="s">
        <v>124</v>
      </c>
      <c r="BE174" s="186">
        <f t="shared" si="14"/>
        <v>0</v>
      </c>
      <c r="BF174" s="186">
        <f t="shared" si="15"/>
        <v>0</v>
      </c>
      <c r="BG174" s="186">
        <f t="shared" si="16"/>
        <v>0</v>
      </c>
      <c r="BH174" s="186">
        <f t="shared" si="17"/>
        <v>0</v>
      </c>
      <c r="BI174" s="186">
        <f t="shared" si="18"/>
        <v>0</v>
      </c>
      <c r="BJ174" s="18" t="s">
        <v>81</v>
      </c>
      <c r="BK174" s="186">
        <f t="shared" si="19"/>
        <v>0</v>
      </c>
      <c r="BL174" s="18" t="s">
        <v>132</v>
      </c>
      <c r="BM174" s="185" t="s">
        <v>627</v>
      </c>
    </row>
    <row r="175" spans="1:65" s="2" customFormat="1" ht="16.5" customHeight="1">
      <c r="A175" s="35"/>
      <c r="B175" s="36"/>
      <c r="C175" s="205" t="s">
        <v>317</v>
      </c>
      <c r="D175" s="205" t="s">
        <v>161</v>
      </c>
      <c r="E175" s="206" t="s">
        <v>305</v>
      </c>
      <c r="F175" s="207" t="s">
        <v>306</v>
      </c>
      <c r="G175" s="208" t="s">
        <v>151</v>
      </c>
      <c r="H175" s="209">
        <v>67</v>
      </c>
      <c r="I175" s="210"/>
      <c r="J175" s="211">
        <f t="shared" si="10"/>
        <v>0</v>
      </c>
      <c r="K175" s="207" t="s">
        <v>19</v>
      </c>
      <c r="L175" s="212"/>
      <c r="M175" s="213" t="s">
        <v>19</v>
      </c>
      <c r="N175" s="214" t="s">
        <v>44</v>
      </c>
      <c r="O175" s="65"/>
      <c r="P175" s="183">
        <f t="shared" si="11"/>
        <v>0</v>
      </c>
      <c r="Q175" s="183">
        <v>0.01</v>
      </c>
      <c r="R175" s="183">
        <f t="shared" si="12"/>
        <v>0.67</v>
      </c>
      <c r="S175" s="183">
        <v>0</v>
      </c>
      <c r="T175" s="184">
        <f t="shared" si="1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5" t="s">
        <v>164</v>
      </c>
      <c r="AT175" s="185" t="s">
        <v>161</v>
      </c>
      <c r="AU175" s="185" t="s">
        <v>83</v>
      </c>
      <c r="AY175" s="18" t="s">
        <v>124</v>
      </c>
      <c r="BE175" s="186">
        <f t="shared" si="14"/>
        <v>0</v>
      </c>
      <c r="BF175" s="186">
        <f t="shared" si="15"/>
        <v>0</v>
      </c>
      <c r="BG175" s="186">
        <f t="shared" si="16"/>
        <v>0</v>
      </c>
      <c r="BH175" s="186">
        <f t="shared" si="17"/>
        <v>0</v>
      </c>
      <c r="BI175" s="186">
        <f t="shared" si="18"/>
        <v>0</v>
      </c>
      <c r="BJ175" s="18" t="s">
        <v>81</v>
      </c>
      <c r="BK175" s="186">
        <f t="shared" si="19"/>
        <v>0</v>
      </c>
      <c r="BL175" s="18" t="s">
        <v>132</v>
      </c>
      <c r="BM175" s="185" t="s">
        <v>628</v>
      </c>
    </row>
    <row r="176" spans="1:65" s="2" customFormat="1" ht="16.5" customHeight="1">
      <c r="A176" s="35"/>
      <c r="B176" s="36"/>
      <c r="C176" s="174" t="s">
        <v>323</v>
      </c>
      <c r="D176" s="174" t="s">
        <v>127</v>
      </c>
      <c r="E176" s="175" t="s">
        <v>309</v>
      </c>
      <c r="F176" s="176" t="s">
        <v>310</v>
      </c>
      <c r="G176" s="177" t="s">
        <v>151</v>
      </c>
      <c r="H176" s="178">
        <v>527</v>
      </c>
      <c r="I176" s="179"/>
      <c r="J176" s="180">
        <f t="shared" si="10"/>
        <v>0</v>
      </c>
      <c r="K176" s="176" t="s">
        <v>19</v>
      </c>
      <c r="L176" s="40"/>
      <c r="M176" s="181" t="s">
        <v>19</v>
      </c>
      <c r="N176" s="182" t="s">
        <v>44</v>
      </c>
      <c r="O176" s="65"/>
      <c r="P176" s="183">
        <f t="shared" si="11"/>
        <v>0</v>
      </c>
      <c r="Q176" s="183">
        <v>0</v>
      </c>
      <c r="R176" s="183">
        <f t="shared" si="12"/>
        <v>0</v>
      </c>
      <c r="S176" s="183">
        <v>0</v>
      </c>
      <c r="T176" s="184">
        <f t="shared" si="1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132</v>
      </c>
      <c r="AT176" s="185" t="s">
        <v>127</v>
      </c>
      <c r="AU176" s="185" t="s">
        <v>83</v>
      </c>
      <c r="AY176" s="18" t="s">
        <v>124</v>
      </c>
      <c r="BE176" s="186">
        <f t="shared" si="14"/>
        <v>0</v>
      </c>
      <c r="BF176" s="186">
        <f t="shared" si="15"/>
        <v>0</v>
      </c>
      <c r="BG176" s="186">
        <f t="shared" si="16"/>
        <v>0</v>
      </c>
      <c r="BH176" s="186">
        <f t="shared" si="17"/>
        <v>0</v>
      </c>
      <c r="BI176" s="186">
        <f t="shared" si="18"/>
        <v>0</v>
      </c>
      <c r="BJ176" s="18" t="s">
        <v>81</v>
      </c>
      <c r="BK176" s="186">
        <f t="shared" si="19"/>
        <v>0</v>
      </c>
      <c r="BL176" s="18" t="s">
        <v>132</v>
      </c>
      <c r="BM176" s="185" t="s">
        <v>629</v>
      </c>
    </row>
    <row r="177" spans="1:65" s="2" customFormat="1" ht="16.5" customHeight="1">
      <c r="A177" s="35"/>
      <c r="B177" s="36"/>
      <c r="C177" s="205" t="s">
        <v>327</v>
      </c>
      <c r="D177" s="205" t="s">
        <v>161</v>
      </c>
      <c r="E177" s="206" t="s">
        <v>313</v>
      </c>
      <c r="F177" s="207" t="s">
        <v>177</v>
      </c>
      <c r="G177" s="208" t="s">
        <v>178</v>
      </c>
      <c r="H177" s="209">
        <v>10.54</v>
      </c>
      <c r="I177" s="210"/>
      <c r="J177" s="211">
        <f t="shared" si="10"/>
        <v>0</v>
      </c>
      <c r="K177" s="207" t="s">
        <v>19</v>
      </c>
      <c r="L177" s="212"/>
      <c r="M177" s="213" t="s">
        <v>19</v>
      </c>
      <c r="N177" s="214" t="s">
        <v>44</v>
      </c>
      <c r="O177" s="65"/>
      <c r="P177" s="183">
        <f t="shared" si="11"/>
        <v>0</v>
      </c>
      <c r="Q177" s="183">
        <v>1E-3</v>
      </c>
      <c r="R177" s="183">
        <f t="shared" si="12"/>
        <v>1.0539999999999999E-2</v>
      </c>
      <c r="S177" s="183">
        <v>0</v>
      </c>
      <c r="T177" s="184">
        <f t="shared" si="1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5" t="s">
        <v>164</v>
      </c>
      <c r="AT177" s="185" t="s">
        <v>161</v>
      </c>
      <c r="AU177" s="185" t="s">
        <v>83</v>
      </c>
      <c r="AY177" s="18" t="s">
        <v>124</v>
      </c>
      <c r="BE177" s="186">
        <f t="shared" si="14"/>
        <v>0</v>
      </c>
      <c r="BF177" s="186">
        <f t="shared" si="15"/>
        <v>0</v>
      </c>
      <c r="BG177" s="186">
        <f t="shared" si="16"/>
        <v>0</v>
      </c>
      <c r="BH177" s="186">
        <f t="shared" si="17"/>
        <v>0</v>
      </c>
      <c r="BI177" s="186">
        <f t="shared" si="18"/>
        <v>0</v>
      </c>
      <c r="BJ177" s="18" t="s">
        <v>81</v>
      </c>
      <c r="BK177" s="186">
        <f t="shared" si="19"/>
        <v>0</v>
      </c>
      <c r="BL177" s="18" t="s">
        <v>132</v>
      </c>
      <c r="BM177" s="185" t="s">
        <v>630</v>
      </c>
    </row>
    <row r="178" spans="1:65" s="2" customFormat="1" ht="19.5">
      <c r="A178" s="35"/>
      <c r="B178" s="36"/>
      <c r="C178" s="37"/>
      <c r="D178" s="192" t="s">
        <v>136</v>
      </c>
      <c r="E178" s="37"/>
      <c r="F178" s="193" t="s">
        <v>315</v>
      </c>
      <c r="G178" s="37"/>
      <c r="H178" s="37"/>
      <c r="I178" s="189"/>
      <c r="J178" s="37"/>
      <c r="K178" s="37"/>
      <c r="L178" s="40"/>
      <c r="M178" s="190"/>
      <c r="N178" s="191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136</v>
      </c>
      <c r="AU178" s="18" t="s">
        <v>83</v>
      </c>
    </row>
    <row r="179" spans="1:65" s="13" customFormat="1" ht="11.25">
      <c r="B179" s="194"/>
      <c r="C179" s="195"/>
      <c r="D179" s="192" t="s">
        <v>138</v>
      </c>
      <c r="E179" s="195"/>
      <c r="F179" s="197" t="s">
        <v>631</v>
      </c>
      <c r="G179" s="195"/>
      <c r="H179" s="198">
        <v>10.54</v>
      </c>
      <c r="I179" s="199"/>
      <c r="J179" s="195"/>
      <c r="K179" s="195"/>
      <c r="L179" s="200"/>
      <c r="M179" s="201"/>
      <c r="N179" s="202"/>
      <c r="O179" s="202"/>
      <c r="P179" s="202"/>
      <c r="Q179" s="202"/>
      <c r="R179" s="202"/>
      <c r="S179" s="202"/>
      <c r="T179" s="203"/>
      <c r="AT179" s="204" t="s">
        <v>138</v>
      </c>
      <c r="AU179" s="204" t="s">
        <v>83</v>
      </c>
      <c r="AV179" s="13" t="s">
        <v>83</v>
      </c>
      <c r="AW179" s="13" t="s">
        <v>4</v>
      </c>
      <c r="AX179" s="13" t="s">
        <v>81</v>
      </c>
      <c r="AY179" s="204" t="s">
        <v>124</v>
      </c>
    </row>
    <row r="180" spans="1:65" s="2" customFormat="1" ht="16.5" customHeight="1">
      <c r="A180" s="35"/>
      <c r="B180" s="36"/>
      <c r="C180" s="174" t="s">
        <v>331</v>
      </c>
      <c r="D180" s="174" t="s">
        <v>127</v>
      </c>
      <c r="E180" s="175" t="s">
        <v>318</v>
      </c>
      <c r="F180" s="176" t="s">
        <v>319</v>
      </c>
      <c r="G180" s="177" t="s">
        <v>185</v>
      </c>
      <c r="H180" s="178">
        <v>1.6E-2</v>
      </c>
      <c r="I180" s="179"/>
      <c r="J180" s="180">
        <f>ROUND(I180*H180,2)</f>
        <v>0</v>
      </c>
      <c r="K180" s="176" t="s">
        <v>19</v>
      </c>
      <c r="L180" s="40"/>
      <c r="M180" s="181" t="s">
        <v>19</v>
      </c>
      <c r="N180" s="182" t="s">
        <v>44</v>
      </c>
      <c r="O180" s="65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132</v>
      </c>
      <c r="AT180" s="185" t="s">
        <v>127</v>
      </c>
      <c r="AU180" s="185" t="s">
        <v>83</v>
      </c>
      <c r="AY180" s="18" t="s">
        <v>124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8" t="s">
        <v>81</v>
      </c>
      <c r="BK180" s="186">
        <f>ROUND(I180*H180,2)</f>
        <v>0</v>
      </c>
      <c r="BL180" s="18" t="s">
        <v>132</v>
      </c>
      <c r="BM180" s="185" t="s">
        <v>632</v>
      </c>
    </row>
    <row r="181" spans="1:65" s="2" customFormat="1" ht="19.5">
      <c r="A181" s="35"/>
      <c r="B181" s="36"/>
      <c r="C181" s="37"/>
      <c r="D181" s="192" t="s">
        <v>136</v>
      </c>
      <c r="E181" s="37"/>
      <c r="F181" s="193" t="s">
        <v>321</v>
      </c>
      <c r="G181" s="37"/>
      <c r="H181" s="37"/>
      <c r="I181" s="189"/>
      <c r="J181" s="37"/>
      <c r="K181" s="37"/>
      <c r="L181" s="40"/>
      <c r="M181" s="190"/>
      <c r="N181" s="191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136</v>
      </c>
      <c r="AU181" s="18" t="s">
        <v>83</v>
      </c>
    </row>
    <row r="182" spans="1:65" s="13" customFormat="1" ht="11.25">
      <c r="B182" s="194"/>
      <c r="C182" s="195"/>
      <c r="D182" s="192" t="s">
        <v>138</v>
      </c>
      <c r="E182" s="196" t="s">
        <v>19</v>
      </c>
      <c r="F182" s="197" t="s">
        <v>633</v>
      </c>
      <c r="G182" s="195"/>
      <c r="H182" s="198">
        <v>1.6E-2</v>
      </c>
      <c r="I182" s="199"/>
      <c r="J182" s="195"/>
      <c r="K182" s="195"/>
      <c r="L182" s="200"/>
      <c r="M182" s="201"/>
      <c r="N182" s="202"/>
      <c r="O182" s="202"/>
      <c r="P182" s="202"/>
      <c r="Q182" s="202"/>
      <c r="R182" s="202"/>
      <c r="S182" s="202"/>
      <c r="T182" s="203"/>
      <c r="AT182" s="204" t="s">
        <v>138</v>
      </c>
      <c r="AU182" s="204" t="s">
        <v>83</v>
      </c>
      <c r="AV182" s="13" t="s">
        <v>83</v>
      </c>
      <c r="AW182" s="13" t="s">
        <v>35</v>
      </c>
      <c r="AX182" s="13" t="s">
        <v>81</v>
      </c>
      <c r="AY182" s="204" t="s">
        <v>124</v>
      </c>
    </row>
    <row r="183" spans="1:65" s="2" customFormat="1" ht="16.5" customHeight="1">
      <c r="A183" s="35"/>
      <c r="B183" s="36"/>
      <c r="C183" s="205" t="s">
        <v>334</v>
      </c>
      <c r="D183" s="205" t="s">
        <v>161</v>
      </c>
      <c r="E183" s="206" t="s">
        <v>324</v>
      </c>
      <c r="F183" s="207" t="s">
        <v>192</v>
      </c>
      <c r="G183" s="208" t="s">
        <v>178</v>
      </c>
      <c r="H183" s="209">
        <v>16</v>
      </c>
      <c r="I183" s="210"/>
      <c r="J183" s="211">
        <f>ROUND(I183*H183,2)</f>
        <v>0</v>
      </c>
      <c r="K183" s="207" t="s">
        <v>19</v>
      </c>
      <c r="L183" s="212"/>
      <c r="M183" s="213" t="s">
        <v>19</v>
      </c>
      <c r="N183" s="214" t="s">
        <v>44</v>
      </c>
      <c r="O183" s="65"/>
      <c r="P183" s="183">
        <f>O183*H183</f>
        <v>0</v>
      </c>
      <c r="Q183" s="183">
        <v>1E-3</v>
      </c>
      <c r="R183" s="183">
        <f>Q183*H183</f>
        <v>1.6E-2</v>
      </c>
      <c r="S183" s="183">
        <v>0</v>
      </c>
      <c r="T183" s="18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5" t="s">
        <v>164</v>
      </c>
      <c r="AT183" s="185" t="s">
        <v>161</v>
      </c>
      <c r="AU183" s="185" t="s">
        <v>83</v>
      </c>
      <c r="AY183" s="18" t="s">
        <v>124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8" t="s">
        <v>81</v>
      </c>
      <c r="BK183" s="186">
        <f>ROUND(I183*H183,2)</f>
        <v>0</v>
      </c>
      <c r="BL183" s="18" t="s">
        <v>132</v>
      </c>
      <c r="BM183" s="185" t="s">
        <v>634</v>
      </c>
    </row>
    <row r="184" spans="1:65" s="13" customFormat="1" ht="11.25">
      <c r="B184" s="194"/>
      <c r="C184" s="195"/>
      <c r="D184" s="192" t="s">
        <v>138</v>
      </c>
      <c r="E184" s="195"/>
      <c r="F184" s="197" t="s">
        <v>326</v>
      </c>
      <c r="G184" s="195"/>
      <c r="H184" s="198">
        <v>16</v>
      </c>
      <c r="I184" s="199"/>
      <c r="J184" s="195"/>
      <c r="K184" s="195"/>
      <c r="L184" s="200"/>
      <c r="M184" s="201"/>
      <c r="N184" s="202"/>
      <c r="O184" s="202"/>
      <c r="P184" s="202"/>
      <c r="Q184" s="202"/>
      <c r="R184" s="202"/>
      <c r="S184" s="202"/>
      <c r="T184" s="203"/>
      <c r="AT184" s="204" t="s">
        <v>138</v>
      </c>
      <c r="AU184" s="204" t="s">
        <v>83</v>
      </c>
      <c r="AV184" s="13" t="s">
        <v>83</v>
      </c>
      <c r="AW184" s="13" t="s">
        <v>4</v>
      </c>
      <c r="AX184" s="13" t="s">
        <v>81</v>
      </c>
      <c r="AY184" s="204" t="s">
        <v>124</v>
      </c>
    </row>
    <row r="185" spans="1:65" s="2" customFormat="1" ht="16.5" customHeight="1">
      <c r="A185" s="35"/>
      <c r="B185" s="36"/>
      <c r="C185" s="174" t="s">
        <v>338</v>
      </c>
      <c r="D185" s="174" t="s">
        <v>127</v>
      </c>
      <c r="E185" s="175" t="s">
        <v>233</v>
      </c>
      <c r="F185" s="176" t="s">
        <v>234</v>
      </c>
      <c r="G185" s="177" t="s">
        <v>130</v>
      </c>
      <c r="H185" s="178">
        <v>210.8</v>
      </c>
      <c r="I185" s="179"/>
      <c r="J185" s="180">
        <f>ROUND(I185*H185,2)</f>
        <v>0</v>
      </c>
      <c r="K185" s="176" t="s">
        <v>131</v>
      </c>
      <c r="L185" s="40"/>
      <c r="M185" s="181" t="s">
        <v>19</v>
      </c>
      <c r="N185" s="182" t="s">
        <v>44</v>
      </c>
      <c r="O185" s="65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132</v>
      </c>
      <c r="AT185" s="185" t="s">
        <v>127</v>
      </c>
      <c r="AU185" s="185" t="s">
        <v>83</v>
      </c>
      <c r="AY185" s="18" t="s">
        <v>124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8" t="s">
        <v>81</v>
      </c>
      <c r="BK185" s="186">
        <f>ROUND(I185*H185,2)</f>
        <v>0</v>
      </c>
      <c r="BL185" s="18" t="s">
        <v>132</v>
      </c>
      <c r="BM185" s="185" t="s">
        <v>635</v>
      </c>
    </row>
    <row r="186" spans="1:65" s="2" customFormat="1" ht="11.25">
      <c r="A186" s="35"/>
      <c r="B186" s="36"/>
      <c r="C186" s="37"/>
      <c r="D186" s="187" t="s">
        <v>134</v>
      </c>
      <c r="E186" s="37"/>
      <c r="F186" s="188" t="s">
        <v>236</v>
      </c>
      <c r="G186" s="37"/>
      <c r="H186" s="37"/>
      <c r="I186" s="189"/>
      <c r="J186" s="37"/>
      <c r="K186" s="37"/>
      <c r="L186" s="40"/>
      <c r="M186" s="190"/>
      <c r="N186" s="191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134</v>
      </c>
      <c r="AU186" s="18" t="s">
        <v>83</v>
      </c>
    </row>
    <row r="187" spans="1:65" s="2" customFormat="1" ht="19.5">
      <c r="A187" s="35"/>
      <c r="B187" s="36"/>
      <c r="C187" s="37"/>
      <c r="D187" s="192" t="s">
        <v>136</v>
      </c>
      <c r="E187" s="37"/>
      <c r="F187" s="193" t="s">
        <v>329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136</v>
      </c>
      <c r="AU187" s="18" t="s">
        <v>83</v>
      </c>
    </row>
    <row r="188" spans="1:65" s="13" customFormat="1" ht="11.25">
      <c r="B188" s="194"/>
      <c r="C188" s="195"/>
      <c r="D188" s="192" t="s">
        <v>138</v>
      </c>
      <c r="E188" s="196" t="s">
        <v>19</v>
      </c>
      <c r="F188" s="197" t="s">
        <v>636</v>
      </c>
      <c r="G188" s="195"/>
      <c r="H188" s="198">
        <v>210.8</v>
      </c>
      <c r="I188" s="199"/>
      <c r="J188" s="195"/>
      <c r="K188" s="195"/>
      <c r="L188" s="200"/>
      <c r="M188" s="201"/>
      <c r="N188" s="202"/>
      <c r="O188" s="202"/>
      <c r="P188" s="202"/>
      <c r="Q188" s="202"/>
      <c r="R188" s="202"/>
      <c r="S188" s="202"/>
      <c r="T188" s="203"/>
      <c r="AT188" s="204" t="s">
        <v>138</v>
      </c>
      <c r="AU188" s="204" t="s">
        <v>83</v>
      </c>
      <c r="AV188" s="13" t="s">
        <v>83</v>
      </c>
      <c r="AW188" s="13" t="s">
        <v>35</v>
      </c>
      <c r="AX188" s="13" t="s">
        <v>81</v>
      </c>
      <c r="AY188" s="204" t="s">
        <v>124</v>
      </c>
    </row>
    <row r="189" spans="1:65" s="2" customFormat="1" ht="16.5" customHeight="1">
      <c r="A189" s="35"/>
      <c r="B189" s="36"/>
      <c r="C189" s="205" t="s">
        <v>345</v>
      </c>
      <c r="D189" s="205" t="s">
        <v>161</v>
      </c>
      <c r="E189" s="206" t="s">
        <v>240</v>
      </c>
      <c r="F189" s="207" t="s">
        <v>241</v>
      </c>
      <c r="G189" s="208" t="s">
        <v>242</v>
      </c>
      <c r="H189" s="209">
        <v>24.242000000000001</v>
      </c>
      <c r="I189" s="210"/>
      <c r="J189" s="211">
        <f>ROUND(I189*H189,2)</f>
        <v>0</v>
      </c>
      <c r="K189" s="207" t="s">
        <v>19</v>
      </c>
      <c r="L189" s="212"/>
      <c r="M189" s="213" t="s">
        <v>19</v>
      </c>
      <c r="N189" s="214" t="s">
        <v>44</v>
      </c>
      <c r="O189" s="65"/>
      <c r="P189" s="183">
        <f>O189*H189</f>
        <v>0</v>
      </c>
      <c r="Q189" s="183">
        <v>0.5</v>
      </c>
      <c r="R189" s="183">
        <f>Q189*H189</f>
        <v>12.121</v>
      </c>
      <c r="S189" s="183">
        <v>0</v>
      </c>
      <c r="T189" s="18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5" t="s">
        <v>164</v>
      </c>
      <c r="AT189" s="185" t="s">
        <v>161</v>
      </c>
      <c r="AU189" s="185" t="s">
        <v>83</v>
      </c>
      <c r="AY189" s="18" t="s">
        <v>124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8" t="s">
        <v>81</v>
      </c>
      <c r="BK189" s="186">
        <f>ROUND(I189*H189,2)</f>
        <v>0</v>
      </c>
      <c r="BL189" s="18" t="s">
        <v>132</v>
      </c>
      <c r="BM189" s="185" t="s">
        <v>637</v>
      </c>
    </row>
    <row r="190" spans="1:65" s="13" customFormat="1" ht="11.25">
      <c r="B190" s="194"/>
      <c r="C190" s="195"/>
      <c r="D190" s="192" t="s">
        <v>138</v>
      </c>
      <c r="E190" s="195"/>
      <c r="F190" s="197" t="s">
        <v>638</v>
      </c>
      <c r="G190" s="195"/>
      <c r="H190" s="198">
        <v>24.242000000000001</v>
      </c>
      <c r="I190" s="199"/>
      <c r="J190" s="195"/>
      <c r="K190" s="195"/>
      <c r="L190" s="200"/>
      <c r="M190" s="201"/>
      <c r="N190" s="202"/>
      <c r="O190" s="202"/>
      <c r="P190" s="202"/>
      <c r="Q190" s="202"/>
      <c r="R190" s="202"/>
      <c r="S190" s="202"/>
      <c r="T190" s="203"/>
      <c r="AT190" s="204" t="s">
        <v>138</v>
      </c>
      <c r="AU190" s="204" t="s">
        <v>83</v>
      </c>
      <c r="AV190" s="13" t="s">
        <v>83</v>
      </c>
      <c r="AW190" s="13" t="s">
        <v>4</v>
      </c>
      <c r="AX190" s="13" t="s">
        <v>81</v>
      </c>
      <c r="AY190" s="204" t="s">
        <v>124</v>
      </c>
    </row>
    <row r="191" spans="1:65" s="2" customFormat="1" ht="16.5" customHeight="1">
      <c r="A191" s="35"/>
      <c r="B191" s="36"/>
      <c r="C191" s="174" t="s">
        <v>350</v>
      </c>
      <c r="D191" s="174" t="s">
        <v>127</v>
      </c>
      <c r="E191" s="175" t="s">
        <v>335</v>
      </c>
      <c r="F191" s="176" t="s">
        <v>336</v>
      </c>
      <c r="G191" s="177" t="s">
        <v>151</v>
      </c>
      <c r="H191" s="178">
        <v>527</v>
      </c>
      <c r="I191" s="179"/>
      <c r="J191" s="180">
        <f>ROUND(I191*H191,2)</f>
        <v>0</v>
      </c>
      <c r="K191" s="176" t="s">
        <v>19</v>
      </c>
      <c r="L191" s="40"/>
      <c r="M191" s="181" t="s">
        <v>19</v>
      </c>
      <c r="N191" s="182" t="s">
        <v>44</v>
      </c>
      <c r="O191" s="65"/>
      <c r="P191" s="183">
        <f>O191*H191</f>
        <v>0</v>
      </c>
      <c r="Q191" s="183">
        <v>7.425E-4</v>
      </c>
      <c r="R191" s="183">
        <f>Q191*H191</f>
        <v>0.39129750000000002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132</v>
      </c>
      <c r="AT191" s="185" t="s">
        <v>127</v>
      </c>
      <c r="AU191" s="185" t="s">
        <v>83</v>
      </c>
      <c r="AY191" s="18" t="s">
        <v>124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8" t="s">
        <v>81</v>
      </c>
      <c r="BK191" s="186">
        <f>ROUND(I191*H191,2)</f>
        <v>0</v>
      </c>
      <c r="BL191" s="18" t="s">
        <v>132</v>
      </c>
      <c r="BM191" s="185" t="s">
        <v>639</v>
      </c>
    </row>
    <row r="192" spans="1:65" s="2" customFormat="1" ht="16.5" customHeight="1">
      <c r="A192" s="35"/>
      <c r="B192" s="36"/>
      <c r="C192" s="174" t="s">
        <v>355</v>
      </c>
      <c r="D192" s="174" t="s">
        <v>127</v>
      </c>
      <c r="E192" s="175" t="s">
        <v>339</v>
      </c>
      <c r="F192" s="176" t="s">
        <v>340</v>
      </c>
      <c r="G192" s="177" t="s">
        <v>242</v>
      </c>
      <c r="H192" s="178">
        <v>10.54</v>
      </c>
      <c r="I192" s="179"/>
      <c r="J192" s="180">
        <f>ROUND(I192*H192,2)</f>
        <v>0</v>
      </c>
      <c r="K192" s="176" t="s">
        <v>131</v>
      </c>
      <c r="L192" s="40"/>
      <c r="M192" s="181" t="s">
        <v>19</v>
      </c>
      <c r="N192" s="182" t="s">
        <v>44</v>
      </c>
      <c r="O192" s="65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132</v>
      </c>
      <c r="AT192" s="185" t="s">
        <v>127</v>
      </c>
      <c r="AU192" s="185" t="s">
        <v>83</v>
      </c>
      <c r="AY192" s="18" t="s">
        <v>124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81</v>
      </c>
      <c r="BK192" s="186">
        <f>ROUND(I192*H192,2)</f>
        <v>0</v>
      </c>
      <c r="BL192" s="18" t="s">
        <v>132</v>
      </c>
      <c r="BM192" s="185" t="s">
        <v>640</v>
      </c>
    </row>
    <row r="193" spans="1:65" s="2" customFormat="1" ht="11.25">
      <c r="A193" s="35"/>
      <c r="B193" s="36"/>
      <c r="C193" s="37"/>
      <c r="D193" s="187" t="s">
        <v>134</v>
      </c>
      <c r="E193" s="37"/>
      <c r="F193" s="188" t="s">
        <v>342</v>
      </c>
      <c r="G193" s="37"/>
      <c r="H193" s="37"/>
      <c r="I193" s="189"/>
      <c r="J193" s="37"/>
      <c r="K193" s="37"/>
      <c r="L193" s="40"/>
      <c r="M193" s="190"/>
      <c r="N193" s="191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134</v>
      </c>
      <c r="AU193" s="18" t="s">
        <v>83</v>
      </c>
    </row>
    <row r="194" spans="1:65" s="2" customFormat="1" ht="19.5">
      <c r="A194" s="35"/>
      <c r="B194" s="36"/>
      <c r="C194" s="37"/>
      <c r="D194" s="192" t="s">
        <v>136</v>
      </c>
      <c r="E194" s="37"/>
      <c r="F194" s="193" t="s">
        <v>343</v>
      </c>
      <c r="G194" s="37"/>
      <c r="H194" s="37"/>
      <c r="I194" s="189"/>
      <c r="J194" s="37"/>
      <c r="K194" s="37"/>
      <c r="L194" s="40"/>
      <c r="M194" s="190"/>
      <c r="N194" s="191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136</v>
      </c>
      <c r="AU194" s="18" t="s">
        <v>83</v>
      </c>
    </row>
    <row r="195" spans="1:65" s="13" customFormat="1" ht="11.25">
      <c r="B195" s="194"/>
      <c r="C195" s="195"/>
      <c r="D195" s="192" t="s">
        <v>138</v>
      </c>
      <c r="E195" s="196" t="s">
        <v>19</v>
      </c>
      <c r="F195" s="197" t="s">
        <v>641</v>
      </c>
      <c r="G195" s="195"/>
      <c r="H195" s="198">
        <v>10.54</v>
      </c>
      <c r="I195" s="199"/>
      <c r="J195" s="195"/>
      <c r="K195" s="195"/>
      <c r="L195" s="200"/>
      <c r="M195" s="201"/>
      <c r="N195" s="202"/>
      <c r="O195" s="202"/>
      <c r="P195" s="202"/>
      <c r="Q195" s="202"/>
      <c r="R195" s="202"/>
      <c r="S195" s="202"/>
      <c r="T195" s="203"/>
      <c r="AT195" s="204" t="s">
        <v>138</v>
      </c>
      <c r="AU195" s="204" t="s">
        <v>83</v>
      </c>
      <c r="AV195" s="13" t="s">
        <v>83</v>
      </c>
      <c r="AW195" s="13" t="s">
        <v>35</v>
      </c>
      <c r="AX195" s="13" t="s">
        <v>81</v>
      </c>
      <c r="AY195" s="204" t="s">
        <v>124</v>
      </c>
    </row>
    <row r="196" spans="1:65" s="2" customFormat="1" ht="16.5" customHeight="1">
      <c r="A196" s="35"/>
      <c r="B196" s="36"/>
      <c r="C196" s="174" t="s">
        <v>363</v>
      </c>
      <c r="D196" s="174" t="s">
        <v>127</v>
      </c>
      <c r="E196" s="175" t="s">
        <v>346</v>
      </c>
      <c r="F196" s="176" t="s">
        <v>347</v>
      </c>
      <c r="G196" s="177" t="s">
        <v>242</v>
      </c>
      <c r="H196" s="178">
        <v>10.54</v>
      </c>
      <c r="I196" s="179"/>
      <c r="J196" s="180">
        <f>ROUND(I196*H196,2)</f>
        <v>0</v>
      </c>
      <c r="K196" s="176" t="s">
        <v>131</v>
      </c>
      <c r="L196" s="40"/>
      <c r="M196" s="181" t="s">
        <v>19</v>
      </c>
      <c r="N196" s="182" t="s">
        <v>44</v>
      </c>
      <c r="O196" s="65"/>
      <c r="P196" s="183">
        <f>O196*H196</f>
        <v>0</v>
      </c>
      <c r="Q196" s="183">
        <v>0</v>
      </c>
      <c r="R196" s="183">
        <f>Q196*H196</f>
        <v>0</v>
      </c>
      <c r="S196" s="183">
        <v>0</v>
      </c>
      <c r="T196" s="18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5" t="s">
        <v>132</v>
      </c>
      <c r="AT196" s="185" t="s">
        <v>127</v>
      </c>
      <c r="AU196" s="185" t="s">
        <v>83</v>
      </c>
      <c r="AY196" s="18" t="s">
        <v>124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18" t="s">
        <v>81</v>
      </c>
      <c r="BK196" s="186">
        <f>ROUND(I196*H196,2)</f>
        <v>0</v>
      </c>
      <c r="BL196" s="18" t="s">
        <v>132</v>
      </c>
      <c r="BM196" s="185" t="s">
        <v>642</v>
      </c>
    </row>
    <row r="197" spans="1:65" s="2" customFormat="1" ht="11.25">
      <c r="A197" s="35"/>
      <c r="B197" s="36"/>
      <c r="C197" s="37"/>
      <c r="D197" s="187" t="s">
        <v>134</v>
      </c>
      <c r="E197" s="37"/>
      <c r="F197" s="188" t="s">
        <v>349</v>
      </c>
      <c r="G197" s="37"/>
      <c r="H197" s="37"/>
      <c r="I197" s="189"/>
      <c r="J197" s="37"/>
      <c r="K197" s="37"/>
      <c r="L197" s="40"/>
      <c r="M197" s="190"/>
      <c r="N197" s="191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134</v>
      </c>
      <c r="AU197" s="18" t="s">
        <v>83</v>
      </c>
    </row>
    <row r="198" spans="1:65" s="2" customFormat="1" ht="16.5" customHeight="1">
      <c r="A198" s="35"/>
      <c r="B198" s="36"/>
      <c r="C198" s="174" t="s">
        <v>371</v>
      </c>
      <c r="D198" s="174" t="s">
        <v>127</v>
      </c>
      <c r="E198" s="175" t="s">
        <v>351</v>
      </c>
      <c r="F198" s="176" t="s">
        <v>264</v>
      </c>
      <c r="G198" s="177" t="s">
        <v>242</v>
      </c>
      <c r="H198" s="178">
        <v>52.7</v>
      </c>
      <c r="I198" s="179"/>
      <c r="J198" s="180">
        <f>ROUND(I198*H198,2)</f>
        <v>0</v>
      </c>
      <c r="K198" s="176" t="s">
        <v>131</v>
      </c>
      <c r="L198" s="40"/>
      <c r="M198" s="181" t="s">
        <v>19</v>
      </c>
      <c r="N198" s="182" t="s">
        <v>44</v>
      </c>
      <c r="O198" s="65"/>
      <c r="P198" s="183">
        <f>O198*H198</f>
        <v>0</v>
      </c>
      <c r="Q198" s="183">
        <v>0</v>
      </c>
      <c r="R198" s="183">
        <f>Q198*H198</f>
        <v>0</v>
      </c>
      <c r="S198" s="183">
        <v>0</v>
      </c>
      <c r="T198" s="18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5" t="s">
        <v>132</v>
      </c>
      <c r="AT198" s="185" t="s">
        <v>127</v>
      </c>
      <c r="AU198" s="185" t="s">
        <v>83</v>
      </c>
      <c r="AY198" s="18" t="s">
        <v>124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18" t="s">
        <v>81</v>
      </c>
      <c r="BK198" s="186">
        <f>ROUND(I198*H198,2)</f>
        <v>0</v>
      </c>
      <c r="BL198" s="18" t="s">
        <v>132</v>
      </c>
      <c r="BM198" s="185" t="s">
        <v>643</v>
      </c>
    </row>
    <row r="199" spans="1:65" s="2" customFormat="1" ht="11.25">
      <c r="A199" s="35"/>
      <c r="B199" s="36"/>
      <c r="C199" s="37"/>
      <c r="D199" s="187" t="s">
        <v>134</v>
      </c>
      <c r="E199" s="37"/>
      <c r="F199" s="188" t="s">
        <v>353</v>
      </c>
      <c r="G199" s="37"/>
      <c r="H199" s="37"/>
      <c r="I199" s="189"/>
      <c r="J199" s="37"/>
      <c r="K199" s="37"/>
      <c r="L199" s="40"/>
      <c r="M199" s="190"/>
      <c r="N199" s="191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134</v>
      </c>
      <c r="AU199" s="18" t="s">
        <v>83</v>
      </c>
    </row>
    <row r="200" spans="1:65" s="2" customFormat="1" ht="19.5">
      <c r="A200" s="35"/>
      <c r="B200" s="36"/>
      <c r="C200" s="37"/>
      <c r="D200" s="192" t="s">
        <v>136</v>
      </c>
      <c r="E200" s="37"/>
      <c r="F200" s="193" t="s">
        <v>267</v>
      </c>
      <c r="G200" s="37"/>
      <c r="H200" s="37"/>
      <c r="I200" s="189"/>
      <c r="J200" s="37"/>
      <c r="K200" s="37"/>
      <c r="L200" s="40"/>
      <c r="M200" s="190"/>
      <c r="N200" s="191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136</v>
      </c>
      <c r="AU200" s="18" t="s">
        <v>83</v>
      </c>
    </row>
    <row r="201" spans="1:65" s="13" customFormat="1" ht="11.25">
      <c r="B201" s="194"/>
      <c r="C201" s="195"/>
      <c r="D201" s="192" t="s">
        <v>138</v>
      </c>
      <c r="E201" s="196" t="s">
        <v>19</v>
      </c>
      <c r="F201" s="197" t="s">
        <v>644</v>
      </c>
      <c r="G201" s="195"/>
      <c r="H201" s="198">
        <v>52.7</v>
      </c>
      <c r="I201" s="199"/>
      <c r="J201" s="195"/>
      <c r="K201" s="195"/>
      <c r="L201" s="200"/>
      <c r="M201" s="201"/>
      <c r="N201" s="202"/>
      <c r="O201" s="202"/>
      <c r="P201" s="202"/>
      <c r="Q201" s="202"/>
      <c r="R201" s="202"/>
      <c r="S201" s="202"/>
      <c r="T201" s="203"/>
      <c r="AT201" s="204" t="s">
        <v>138</v>
      </c>
      <c r="AU201" s="204" t="s">
        <v>83</v>
      </c>
      <c r="AV201" s="13" t="s">
        <v>83</v>
      </c>
      <c r="AW201" s="13" t="s">
        <v>35</v>
      </c>
      <c r="AX201" s="13" t="s">
        <v>81</v>
      </c>
      <c r="AY201" s="204" t="s">
        <v>124</v>
      </c>
    </row>
    <row r="202" spans="1:65" s="2" customFormat="1" ht="24.2" customHeight="1">
      <c r="A202" s="35"/>
      <c r="B202" s="36"/>
      <c r="C202" s="174" t="s">
        <v>645</v>
      </c>
      <c r="D202" s="174" t="s">
        <v>127</v>
      </c>
      <c r="E202" s="175" t="s">
        <v>356</v>
      </c>
      <c r="F202" s="176" t="s">
        <v>357</v>
      </c>
      <c r="G202" s="177" t="s">
        <v>358</v>
      </c>
      <c r="H202" s="178">
        <v>1320</v>
      </c>
      <c r="I202" s="179"/>
      <c r="J202" s="180">
        <f>ROUND(I202*H202,2)</f>
        <v>0</v>
      </c>
      <c r="K202" s="176" t="s">
        <v>131</v>
      </c>
      <c r="L202" s="40"/>
      <c r="M202" s="181" t="s">
        <v>19</v>
      </c>
      <c r="N202" s="182" t="s">
        <v>44</v>
      </c>
      <c r="O202" s="65"/>
      <c r="P202" s="183">
        <f>O202*H202</f>
        <v>0</v>
      </c>
      <c r="Q202" s="183">
        <v>1.23E-3</v>
      </c>
      <c r="R202" s="183">
        <f>Q202*H202</f>
        <v>1.6235999999999999</v>
      </c>
      <c r="S202" s="183">
        <v>0</v>
      </c>
      <c r="T202" s="18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132</v>
      </c>
      <c r="AT202" s="185" t="s">
        <v>127</v>
      </c>
      <c r="AU202" s="185" t="s">
        <v>83</v>
      </c>
      <c r="AY202" s="18" t="s">
        <v>124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8" t="s">
        <v>81</v>
      </c>
      <c r="BK202" s="186">
        <f>ROUND(I202*H202,2)</f>
        <v>0</v>
      </c>
      <c r="BL202" s="18" t="s">
        <v>132</v>
      </c>
      <c r="BM202" s="185" t="s">
        <v>646</v>
      </c>
    </row>
    <row r="203" spans="1:65" s="2" customFormat="1" ht="11.25">
      <c r="A203" s="35"/>
      <c r="B203" s="36"/>
      <c r="C203" s="37"/>
      <c r="D203" s="187" t="s">
        <v>134</v>
      </c>
      <c r="E203" s="37"/>
      <c r="F203" s="188" t="s">
        <v>360</v>
      </c>
      <c r="G203" s="37"/>
      <c r="H203" s="37"/>
      <c r="I203" s="189"/>
      <c r="J203" s="37"/>
      <c r="K203" s="37"/>
      <c r="L203" s="40"/>
      <c r="M203" s="190"/>
      <c r="N203" s="191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134</v>
      </c>
      <c r="AU203" s="18" t="s">
        <v>83</v>
      </c>
    </row>
    <row r="204" spans="1:65" s="2" customFormat="1" ht="19.5">
      <c r="A204" s="35"/>
      <c r="B204" s="36"/>
      <c r="C204" s="37"/>
      <c r="D204" s="192" t="s">
        <v>136</v>
      </c>
      <c r="E204" s="37"/>
      <c r="F204" s="193" t="s">
        <v>361</v>
      </c>
      <c r="G204" s="37"/>
      <c r="H204" s="37"/>
      <c r="I204" s="189"/>
      <c r="J204" s="37"/>
      <c r="K204" s="37"/>
      <c r="L204" s="40"/>
      <c r="M204" s="190"/>
      <c r="N204" s="191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136</v>
      </c>
      <c r="AU204" s="18" t="s">
        <v>83</v>
      </c>
    </row>
    <row r="205" spans="1:65" s="13" customFormat="1" ht="11.25">
      <c r="B205" s="194"/>
      <c r="C205" s="195"/>
      <c r="D205" s="192" t="s">
        <v>138</v>
      </c>
      <c r="E205" s="196" t="s">
        <v>19</v>
      </c>
      <c r="F205" s="197" t="s">
        <v>647</v>
      </c>
      <c r="G205" s="195"/>
      <c r="H205" s="198">
        <v>1080</v>
      </c>
      <c r="I205" s="199"/>
      <c r="J205" s="195"/>
      <c r="K205" s="195"/>
      <c r="L205" s="200"/>
      <c r="M205" s="201"/>
      <c r="N205" s="202"/>
      <c r="O205" s="202"/>
      <c r="P205" s="202"/>
      <c r="Q205" s="202"/>
      <c r="R205" s="202"/>
      <c r="S205" s="202"/>
      <c r="T205" s="203"/>
      <c r="AT205" s="204" t="s">
        <v>138</v>
      </c>
      <c r="AU205" s="204" t="s">
        <v>83</v>
      </c>
      <c r="AV205" s="13" t="s">
        <v>83</v>
      </c>
      <c r="AW205" s="13" t="s">
        <v>35</v>
      </c>
      <c r="AX205" s="13" t="s">
        <v>73</v>
      </c>
      <c r="AY205" s="204" t="s">
        <v>124</v>
      </c>
    </row>
    <row r="206" spans="1:65" s="13" customFormat="1" ht="11.25">
      <c r="B206" s="194"/>
      <c r="C206" s="195"/>
      <c r="D206" s="192" t="s">
        <v>138</v>
      </c>
      <c r="E206" s="196" t="s">
        <v>19</v>
      </c>
      <c r="F206" s="197" t="s">
        <v>648</v>
      </c>
      <c r="G206" s="195"/>
      <c r="H206" s="198">
        <v>80</v>
      </c>
      <c r="I206" s="199"/>
      <c r="J206" s="195"/>
      <c r="K206" s="195"/>
      <c r="L206" s="200"/>
      <c r="M206" s="201"/>
      <c r="N206" s="202"/>
      <c r="O206" s="202"/>
      <c r="P206" s="202"/>
      <c r="Q206" s="202"/>
      <c r="R206" s="202"/>
      <c r="S206" s="202"/>
      <c r="T206" s="203"/>
      <c r="AT206" s="204" t="s">
        <v>138</v>
      </c>
      <c r="AU206" s="204" t="s">
        <v>83</v>
      </c>
      <c r="AV206" s="13" t="s">
        <v>83</v>
      </c>
      <c r="AW206" s="13" t="s">
        <v>35</v>
      </c>
      <c r="AX206" s="13" t="s">
        <v>73</v>
      </c>
      <c r="AY206" s="204" t="s">
        <v>124</v>
      </c>
    </row>
    <row r="207" spans="1:65" s="13" customFormat="1" ht="11.25">
      <c r="B207" s="194"/>
      <c r="C207" s="195"/>
      <c r="D207" s="192" t="s">
        <v>138</v>
      </c>
      <c r="E207" s="196" t="s">
        <v>19</v>
      </c>
      <c r="F207" s="197" t="s">
        <v>649</v>
      </c>
      <c r="G207" s="195"/>
      <c r="H207" s="198">
        <v>160</v>
      </c>
      <c r="I207" s="199"/>
      <c r="J207" s="195"/>
      <c r="K207" s="195"/>
      <c r="L207" s="200"/>
      <c r="M207" s="201"/>
      <c r="N207" s="202"/>
      <c r="O207" s="202"/>
      <c r="P207" s="202"/>
      <c r="Q207" s="202"/>
      <c r="R207" s="202"/>
      <c r="S207" s="202"/>
      <c r="T207" s="203"/>
      <c r="AT207" s="204" t="s">
        <v>138</v>
      </c>
      <c r="AU207" s="204" t="s">
        <v>83</v>
      </c>
      <c r="AV207" s="13" t="s">
        <v>83</v>
      </c>
      <c r="AW207" s="13" t="s">
        <v>35</v>
      </c>
      <c r="AX207" s="13" t="s">
        <v>73</v>
      </c>
      <c r="AY207" s="204" t="s">
        <v>124</v>
      </c>
    </row>
    <row r="208" spans="1:65" s="14" customFormat="1" ht="11.25">
      <c r="B208" s="215"/>
      <c r="C208" s="216"/>
      <c r="D208" s="192" t="s">
        <v>138</v>
      </c>
      <c r="E208" s="217" t="s">
        <v>19</v>
      </c>
      <c r="F208" s="218" t="s">
        <v>278</v>
      </c>
      <c r="G208" s="216"/>
      <c r="H208" s="219">
        <v>1320</v>
      </c>
      <c r="I208" s="220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AT208" s="225" t="s">
        <v>138</v>
      </c>
      <c r="AU208" s="225" t="s">
        <v>83</v>
      </c>
      <c r="AV208" s="14" t="s">
        <v>132</v>
      </c>
      <c r="AW208" s="14" t="s">
        <v>35</v>
      </c>
      <c r="AX208" s="14" t="s">
        <v>81</v>
      </c>
      <c r="AY208" s="225" t="s">
        <v>124</v>
      </c>
    </row>
    <row r="209" spans="1:65" s="2" customFormat="1" ht="16.5" customHeight="1">
      <c r="A209" s="35"/>
      <c r="B209" s="36"/>
      <c r="C209" s="174" t="s">
        <v>388</v>
      </c>
      <c r="D209" s="174" t="s">
        <v>127</v>
      </c>
      <c r="E209" s="175" t="s">
        <v>364</v>
      </c>
      <c r="F209" s="176" t="s">
        <v>365</v>
      </c>
      <c r="G209" s="177" t="s">
        <v>151</v>
      </c>
      <c r="H209" s="178">
        <v>527</v>
      </c>
      <c r="I209" s="179"/>
      <c r="J209" s="180">
        <f>ROUND(I209*H209,2)</f>
        <v>0</v>
      </c>
      <c r="K209" s="176" t="s">
        <v>131</v>
      </c>
      <c r="L209" s="40"/>
      <c r="M209" s="181" t="s">
        <v>19</v>
      </c>
      <c r="N209" s="182" t="s">
        <v>44</v>
      </c>
      <c r="O209" s="65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5" t="s">
        <v>132</v>
      </c>
      <c r="AT209" s="185" t="s">
        <v>127</v>
      </c>
      <c r="AU209" s="185" t="s">
        <v>83</v>
      </c>
      <c r="AY209" s="18" t="s">
        <v>124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18" t="s">
        <v>81</v>
      </c>
      <c r="BK209" s="186">
        <f>ROUND(I209*H209,2)</f>
        <v>0</v>
      </c>
      <c r="BL209" s="18" t="s">
        <v>132</v>
      </c>
      <c r="BM209" s="185" t="s">
        <v>650</v>
      </c>
    </row>
    <row r="210" spans="1:65" s="2" customFormat="1" ht="11.25">
      <c r="A210" s="35"/>
      <c r="B210" s="36"/>
      <c r="C210" s="37"/>
      <c r="D210" s="187" t="s">
        <v>134</v>
      </c>
      <c r="E210" s="37"/>
      <c r="F210" s="188" t="s">
        <v>367</v>
      </c>
      <c r="G210" s="37"/>
      <c r="H210" s="37"/>
      <c r="I210" s="189"/>
      <c r="J210" s="37"/>
      <c r="K210" s="37"/>
      <c r="L210" s="40"/>
      <c r="M210" s="190"/>
      <c r="N210" s="191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134</v>
      </c>
      <c r="AU210" s="18" t="s">
        <v>83</v>
      </c>
    </row>
    <row r="211" spans="1:65" s="2" customFormat="1" ht="19.5">
      <c r="A211" s="35"/>
      <c r="B211" s="36"/>
      <c r="C211" s="37"/>
      <c r="D211" s="192" t="s">
        <v>136</v>
      </c>
      <c r="E211" s="37"/>
      <c r="F211" s="193" t="s">
        <v>368</v>
      </c>
      <c r="G211" s="37"/>
      <c r="H211" s="37"/>
      <c r="I211" s="189"/>
      <c r="J211" s="37"/>
      <c r="K211" s="37"/>
      <c r="L211" s="40"/>
      <c r="M211" s="190"/>
      <c r="N211" s="191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136</v>
      </c>
      <c r="AU211" s="18" t="s">
        <v>83</v>
      </c>
    </row>
    <row r="212" spans="1:65" s="12" customFormat="1" ht="22.9" customHeight="1">
      <c r="B212" s="158"/>
      <c r="C212" s="159"/>
      <c r="D212" s="160" t="s">
        <v>72</v>
      </c>
      <c r="E212" s="172" t="s">
        <v>651</v>
      </c>
      <c r="F212" s="172" t="s">
        <v>652</v>
      </c>
      <c r="G212" s="159"/>
      <c r="H212" s="159"/>
      <c r="I212" s="162"/>
      <c r="J212" s="173">
        <f>BK212</f>
        <v>0</v>
      </c>
      <c r="K212" s="159"/>
      <c r="L212" s="164"/>
      <c r="M212" s="165"/>
      <c r="N212" s="166"/>
      <c r="O212" s="166"/>
      <c r="P212" s="167">
        <f>SUM(P213:P232)</f>
        <v>0</v>
      </c>
      <c r="Q212" s="166"/>
      <c r="R212" s="167">
        <f>SUM(R213:R232)</f>
        <v>9.7900000000000001E-3</v>
      </c>
      <c r="S212" s="166"/>
      <c r="T212" s="168">
        <f>SUM(T213:T232)</f>
        <v>0</v>
      </c>
      <c r="AR212" s="169" t="s">
        <v>81</v>
      </c>
      <c r="AT212" s="170" t="s">
        <v>72</v>
      </c>
      <c r="AU212" s="170" t="s">
        <v>81</v>
      </c>
      <c r="AY212" s="169" t="s">
        <v>124</v>
      </c>
      <c r="BK212" s="171">
        <f>SUM(BK213:BK232)</f>
        <v>0</v>
      </c>
    </row>
    <row r="213" spans="1:65" s="2" customFormat="1" ht="16.5" customHeight="1">
      <c r="A213" s="35"/>
      <c r="B213" s="36"/>
      <c r="C213" s="174" t="s">
        <v>393</v>
      </c>
      <c r="D213" s="174" t="s">
        <v>127</v>
      </c>
      <c r="E213" s="175" t="s">
        <v>128</v>
      </c>
      <c r="F213" s="176" t="s">
        <v>566</v>
      </c>
      <c r="G213" s="177" t="s">
        <v>130</v>
      </c>
      <c r="H213" s="178">
        <v>4450</v>
      </c>
      <c r="I213" s="179"/>
      <c r="J213" s="180">
        <f>ROUND(I213*H213,2)</f>
        <v>0</v>
      </c>
      <c r="K213" s="176" t="s">
        <v>131</v>
      </c>
      <c r="L213" s="40"/>
      <c r="M213" s="181" t="s">
        <v>19</v>
      </c>
      <c r="N213" s="182" t="s">
        <v>44</v>
      </c>
      <c r="O213" s="65"/>
      <c r="P213" s="183">
        <f>O213*H213</f>
        <v>0</v>
      </c>
      <c r="Q213" s="183">
        <v>0</v>
      </c>
      <c r="R213" s="183">
        <f>Q213*H213</f>
        <v>0</v>
      </c>
      <c r="S213" s="183">
        <v>0</v>
      </c>
      <c r="T213" s="18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5" t="s">
        <v>132</v>
      </c>
      <c r="AT213" s="185" t="s">
        <v>127</v>
      </c>
      <c r="AU213" s="185" t="s">
        <v>83</v>
      </c>
      <c r="AY213" s="18" t="s">
        <v>124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8" t="s">
        <v>81</v>
      </c>
      <c r="BK213" s="186">
        <f>ROUND(I213*H213,2)</f>
        <v>0</v>
      </c>
      <c r="BL213" s="18" t="s">
        <v>132</v>
      </c>
      <c r="BM213" s="185" t="s">
        <v>653</v>
      </c>
    </row>
    <row r="214" spans="1:65" s="2" customFormat="1" ht="11.25">
      <c r="A214" s="35"/>
      <c r="B214" s="36"/>
      <c r="C214" s="37"/>
      <c r="D214" s="187" t="s">
        <v>134</v>
      </c>
      <c r="E214" s="37"/>
      <c r="F214" s="188" t="s">
        <v>135</v>
      </c>
      <c r="G214" s="37"/>
      <c r="H214" s="37"/>
      <c r="I214" s="189"/>
      <c r="J214" s="37"/>
      <c r="K214" s="37"/>
      <c r="L214" s="40"/>
      <c r="M214" s="190"/>
      <c r="N214" s="191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134</v>
      </c>
      <c r="AU214" s="18" t="s">
        <v>83</v>
      </c>
    </row>
    <row r="215" spans="1:65" s="13" customFormat="1" ht="11.25">
      <c r="B215" s="194"/>
      <c r="C215" s="195"/>
      <c r="D215" s="192" t="s">
        <v>138</v>
      </c>
      <c r="E215" s="196" t="s">
        <v>19</v>
      </c>
      <c r="F215" s="197" t="s">
        <v>654</v>
      </c>
      <c r="G215" s="195"/>
      <c r="H215" s="198">
        <v>3842</v>
      </c>
      <c r="I215" s="199"/>
      <c r="J215" s="195"/>
      <c r="K215" s="195"/>
      <c r="L215" s="200"/>
      <c r="M215" s="201"/>
      <c r="N215" s="202"/>
      <c r="O215" s="202"/>
      <c r="P215" s="202"/>
      <c r="Q215" s="202"/>
      <c r="R215" s="202"/>
      <c r="S215" s="202"/>
      <c r="T215" s="203"/>
      <c r="AT215" s="204" t="s">
        <v>138</v>
      </c>
      <c r="AU215" s="204" t="s">
        <v>83</v>
      </c>
      <c r="AV215" s="13" t="s">
        <v>83</v>
      </c>
      <c r="AW215" s="13" t="s">
        <v>35</v>
      </c>
      <c r="AX215" s="13" t="s">
        <v>73</v>
      </c>
      <c r="AY215" s="204" t="s">
        <v>124</v>
      </c>
    </row>
    <row r="216" spans="1:65" s="13" customFormat="1" ht="11.25">
      <c r="B216" s="194"/>
      <c r="C216" s="195"/>
      <c r="D216" s="192" t="s">
        <v>138</v>
      </c>
      <c r="E216" s="196" t="s">
        <v>19</v>
      </c>
      <c r="F216" s="197" t="s">
        <v>655</v>
      </c>
      <c r="G216" s="195"/>
      <c r="H216" s="198">
        <v>608</v>
      </c>
      <c r="I216" s="199"/>
      <c r="J216" s="195"/>
      <c r="K216" s="195"/>
      <c r="L216" s="200"/>
      <c r="M216" s="201"/>
      <c r="N216" s="202"/>
      <c r="O216" s="202"/>
      <c r="P216" s="202"/>
      <c r="Q216" s="202"/>
      <c r="R216" s="202"/>
      <c r="S216" s="202"/>
      <c r="T216" s="203"/>
      <c r="AT216" s="204" t="s">
        <v>138</v>
      </c>
      <c r="AU216" s="204" t="s">
        <v>83</v>
      </c>
      <c r="AV216" s="13" t="s">
        <v>83</v>
      </c>
      <c r="AW216" s="13" t="s">
        <v>35</v>
      </c>
      <c r="AX216" s="13" t="s">
        <v>73</v>
      </c>
      <c r="AY216" s="204" t="s">
        <v>124</v>
      </c>
    </row>
    <row r="217" spans="1:65" s="14" customFormat="1" ht="11.25">
      <c r="B217" s="215"/>
      <c r="C217" s="216"/>
      <c r="D217" s="192" t="s">
        <v>138</v>
      </c>
      <c r="E217" s="217" t="s">
        <v>19</v>
      </c>
      <c r="F217" s="218" t="s">
        <v>278</v>
      </c>
      <c r="G217" s="216"/>
      <c r="H217" s="219">
        <v>4450</v>
      </c>
      <c r="I217" s="220"/>
      <c r="J217" s="216"/>
      <c r="K217" s="216"/>
      <c r="L217" s="221"/>
      <c r="M217" s="222"/>
      <c r="N217" s="223"/>
      <c r="O217" s="223"/>
      <c r="P217" s="223"/>
      <c r="Q217" s="223"/>
      <c r="R217" s="223"/>
      <c r="S217" s="223"/>
      <c r="T217" s="224"/>
      <c r="AT217" s="225" t="s">
        <v>138</v>
      </c>
      <c r="AU217" s="225" t="s">
        <v>83</v>
      </c>
      <c r="AV217" s="14" t="s">
        <v>132</v>
      </c>
      <c r="AW217" s="14" t="s">
        <v>35</v>
      </c>
      <c r="AX217" s="14" t="s">
        <v>81</v>
      </c>
      <c r="AY217" s="225" t="s">
        <v>124</v>
      </c>
    </row>
    <row r="218" spans="1:65" s="2" customFormat="1" ht="16.5" customHeight="1">
      <c r="A218" s="35"/>
      <c r="B218" s="36"/>
      <c r="C218" s="174" t="s">
        <v>400</v>
      </c>
      <c r="D218" s="174" t="s">
        <v>127</v>
      </c>
      <c r="E218" s="175" t="s">
        <v>140</v>
      </c>
      <c r="F218" s="176" t="s">
        <v>569</v>
      </c>
      <c r="G218" s="177" t="s">
        <v>130</v>
      </c>
      <c r="H218" s="178">
        <v>4450</v>
      </c>
      <c r="I218" s="179"/>
      <c r="J218" s="180">
        <f>ROUND(I218*H218,2)</f>
        <v>0</v>
      </c>
      <c r="K218" s="176" t="s">
        <v>131</v>
      </c>
      <c r="L218" s="40"/>
      <c r="M218" s="181" t="s">
        <v>19</v>
      </c>
      <c r="N218" s="182" t="s">
        <v>44</v>
      </c>
      <c r="O218" s="65"/>
      <c r="P218" s="183">
        <f>O218*H218</f>
        <v>0</v>
      </c>
      <c r="Q218" s="183">
        <v>0</v>
      </c>
      <c r="R218" s="183">
        <f>Q218*H218</f>
        <v>0</v>
      </c>
      <c r="S218" s="183">
        <v>0</v>
      </c>
      <c r="T218" s="18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5" t="s">
        <v>132</v>
      </c>
      <c r="AT218" s="185" t="s">
        <v>127</v>
      </c>
      <c r="AU218" s="185" t="s">
        <v>83</v>
      </c>
      <c r="AY218" s="18" t="s">
        <v>124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8" t="s">
        <v>81</v>
      </c>
      <c r="BK218" s="186">
        <f>ROUND(I218*H218,2)</f>
        <v>0</v>
      </c>
      <c r="BL218" s="18" t="s">
        <v>132</v>
      </c>
      <c r="BM218" s="185" t="s">
        <v>656</v>
      </c>
    </row>
    <row r="219" spans="1:65" s="2" customFormat="1" ht="11.25">
      <c r="A219" s="35"/>
      <c r="B219" s="36"/>
      <c r="C219" s="37"/>
      <c r="D219" s="187" t="s">
        <v>134</v>
      </c>
      <c r="E219" s="37"/>
      <c r="F219" s="188" t="s">
        <v>143</v>
      </c>
      <c r="G219" s="37"/>
      <c r="H219" s="37"/>
      <c r="I219" s="189"/>
      <c r="J219" s="37"/>
      <c r="K219" s="37"/>
      <c r="L219" s="40"/>
      <c r="M219" s="190"/>
      <c r="N219" s="191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134</v>
      </c>
      <c r="AU219" s="18" t="s">
        <v>83</v>
      </c>
    </row>
    <row r="220" spans="1:65" s="2" customFormat="1" ht="16.5" customHeight="1">
      <c r="A220" s="35"/>
      <c r="B220" s="36"/>
      <c r="C220" s="174" t="s">
        <v>405</v>
      </c>
      <c r="D220" s="174" t="s">
        <v>127</v>
      </c>
      <c r="E220" s="175" t="s">
        <v>145</v>
      </c>
      <c r="F220" s="176" t="s">
        <v>571</v>
      </c>
      <c r="G220" s="177" t="s">
        <v>130</v>
      </c>
      <c r="H220" s="178">
        <v>4450</v>
      </c>
      <c r="I220" s="179"/>
      <c r="J220" s="180">
        <f>ROUND(I220*H220,2)</f>
        <v>0</v>
      </c>
      <c r="K220" s="176" t="s">
        <v>131</v>
      </c>
      <c r="L220" s="40"/>
      <c r="M220" s="181" t="s">
        <v>19</v>
      </c>
      <c r="N220" s="182" t="s">
        <v>44</v>
      </c>
      <c r="O220" s="65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132</v>
      </c>
      <c r="AT220" s="185" t="s">
        <v>127</v>
      </c>
      <c r="AU220" s="185" t="s">
        <v>83</v>
      </c>
      <c r="AY220" s="18" t="s">
        <v>124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8" t="s">
        <v>81</v>
      </c>
      <c r="BK220" s="186">
        <f>ROUND(I220*H220,2)</f>
        <v>0</v>
      </c>
      <c r="BL220" s="18" t="s">
        <v>132</v>
      </c>
      <c r="BM220" s="185" t="s">
        <v>657</v>
      </c>
    </row>
    <row r="221" spans="1:65" s="2" customFormat="1" ht="11.25">
      <c r="A221" s="35"/>
      <c r="B221" s="36"/>
      <c r="C221" s="37"/>
      <c r="D221" s="187" t="s">
        <v>134</v>
      </c>
      <c r="E221" s="37"/>
      <c r="F221" s="188" t="s">
        <v>148</v>
      </c>
      <c r="G221" s="37"/>
      <c r="H221" s="37"/>
      <c r="I221" s="189"/>
      <c r="J221" s="37"/>
      <c r="K221" s="37"/>
      <c r="L221" s="40"/>
      <c r="M221" s="190"/>
      <c r="N221" s="191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134</v>
      </c>
      <c r="AU221" s="18" t="s">
        <v>83</v>
      </c>
    </row>
    <row r="222" spans="1:65" s="2" customFormat="1" ht="21.75" customHeight="1">
      <c r="A222" s="35"/>
      <c r="B222" s="36"/>
      <c r="C222" s="174" t="s">
        <v>412</v>
      </c>
      <c r="D222" s="174" t="s">
        <v>127</v>
      </c>
      <c r="E222" s="175" t="s">
        <v>658</v>
      </c>
      <c r="F222" s="176" t="s">
        <v>659</v>
      </c>
      <c r="G222" s="177" t="s">
        <v>130</v>
      </c>
      <c r="H222" s="178">
        <v>4450</v>
      </c>
      <c r="I222" s="179"/>
      <c r="J222" s="180">
        <f>ROUND(I222*H222,2)</f>
        <v>0</v>
      </c>
      <c r="K222" s="176" t="s">
        <v>131</v>
      </c>
      <c r="L222" s="40"/>
      <c r="M222" s="181" t="s">
        <v>19</v>
      </c>
      <c r="N222" s="182" t="s">
        <v>44</v>
      </c>
      <c r="O222" s="65"/>
      <c r="P222" s="183">
        <f>O222*H222</f>
        <v>0</v>
      </c>
      <c r="Q222" s="183">
        <v>0</v>
      </c>
      <c r="R222" s="183">
        <f>Q222*H222</f>
        <v>0</v>
      </c>
      <c r="S222" s="183">
        <v>0</v>
      </c>
      <c r="T222" s="18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5" t="s">
        <v>132</v>
      </c>
      <c r="AT222" s="185" t="s">
        <v>127</v>
      </c>
      <c r="AU222" s="185" t="s">
        <v>83</v>
      </c>
      <c r="AY222" s="18" t="s">
        <v>124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18" t="s">
        <v>81</v>
      </c>
      <c r="BK222" s="186">
        <f>ROUND(I222*H222,2)</f>
        <v>0</v>
      </c>
      <c r="BL222" s="18" t="s">
        <v>132</v>
      </c>
      <c r="BM222" s="185" t="s">
        <v>660</v>
      </c>
    </row>
    <row r="223" spans="1:65" s="2" customFormat="1" ht="11.25">
      <c r="A223" s="35"/>
      <c r="B223" s="36"/>
      <c r="C223" s="37"/>
      <c r="D223" s="187" t="s">
        <v>134</v>
      </c>
      <c r="E223" s="37"/>
      <c r="F223" s="188" t="s">
        <v>661</v>
      </c>
      <c r="G223" s="37"/>
      <c r="H223" s="37"/>
      <c r="I223" s="189"/>
      <c r="J223" s="37"/>
      <c r="K223" s="37"/>
      <c r="L223" s="40"/>
      <c r="M223" s="190"/>
      <c r="N223" s="191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134</v>
      </c>
      <c r="AU223" s="18" t="s">
        <v>83</v>
      </c>
    </row>
    <row r="224" spans="1:65" s="2" customFormat="1" ht="16.5" customHeight="1">
      <c r="A224" s="35"/>
      <c r="B224" s="36"/>
      <c r="C224" s="174" t="s">
        <v>420</v>
      </c>
      <c r="D224" s="174" t="s">
        <v>127</v>
      </c>
      <c r="E224" s="175" t="s">
        <v>662</v>
      </c>
      <c r="F224" s="176" t="s">
        <v>663</v>
      </c>
      <c r="G224" s="177" t="s">
        <v>130</v>
      </c>
      <c r="H224" s="178">
        <v>4450</v>
      </c>
      <c r="I224" s="179"/>
      <c r="J224" s="180">
        <f>ROUND(I224*H224,2)</f>
        <v>0</v>
      </c>
      <c r="K224" s="176" t="s">
        <v>131</v>
      </c>
      <c r="L224" s="40"/>
      <c r="M224" s="181" t="s">
        <v>19</v>
      </c>
      <c r="N224" s="182" t="s">
        <v>44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132</v>
      </c>
      <c r="AT224" s="185" t="s">
        <v>127</v>
      </c>
      <c r="AU224" s="185" t="s">
        <v>83</v>
      </c>
      <c r="AY224" s="18" t="s">
        <v>124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81</v>
      </c>
      <c r="BK224" s="186">
        <f>ROUND(I224*H224,2)</f>
        <v>0</v>
      </c>
      <c r="BL224" s="18" t="s">
        <v>132</v>
      </c>
      <c r="BM224" s="185" t="s">
        <v>664</v>
      </c>
    </row>
    <row r="225" spans="1:65" s="2" customFormat="1" ht="11.25">
      <c r="A225" s="35"/>
      <c r="B225" s="36"/>
      <c r="C225" s="37"/>
      <c r="D225" s="187" t="s">
        <v>134</v>
      </c>
      <c r="E225" s="37"/>
      <c r="F225" s="188" t="s">
        <v>665</v>
      </c>
      <c r="G225" s="37"/>
      <c r="H225" s="37"/>
      <c r="I225" s="189"/>
      <c r="J225" s="37"/>
      <c r="K225" s="37"/>
      <c r="L225" s="40"/>
      <c r="M225" s="190"/>
      <c r="N225" s="191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134</v>
      </c>
      <c r="AU225" s="18" t="s">
        <v>83</v>
      </c>
    </row>
    <row r="226" spans="1:65" s="2" customFormat="1" ht="16.5" customHeight="1">
      <c r="A226" s="35"/>
      <c r="B226" s="36"/>
      <c r="C226" s="174" t="s">
        <v>425</v>
      </c>
      <c r="D226" s="174" t="s">
        <v>127</v>
      </c>
      <c r="E226" s="175" t="s">
        <v>666</v>
      </c>
      <c r="F226" s="176" t="s">
        <v>667</v>
      </c>
      <c r="G226" s="177" t="s">
        <v>130</v>
      </c>
      <c r="H226" s="178">
        <v>4450</v>
      </c>
      <c r="I226" s="179"/>
      <c r="J226" s="180">
        <f>ROUND(I226*H226,2)</f>
        <v>0</v>
      </c>
      <c r="K226" s="176" t="s">
        <v>131</v>
      </c>
      <c r="L226" s="40"/>
      <c r="M226" s="181" t="s">
        <v>19</v>
      </c>
      <c r="N226" s="182" t="s">
        <v>44</v>
      </c>
      <c r="O226" s="65"/>
      <c r="P226" s="183">
        <f>O226*H226</f>
        <v>0</v>
      </c>
      <c r="Q226" s="183">
        <v>0</v>
      </c>
      <c r="R226" s="183">
        <f>Q226*H226</f>
        <v>0</v>
      </c>
      <c r="S226" s="183">
        <v>0</v>
      </c>
      <c r="T226" s="18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5" t="s">
        <v>132</v>
      </c>
      <c r="AT226" s="185" t="s">
        <v>127</v>
      </c>
      <c r="AU226" s="185" t="s">
        <v>83</v>
      </c>
      <c r="AY226" s="18" t="s">
        <v>124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18" t="s">
        <v>81</v>
      </c>
      <c r="BK226" s="186">
        <f>ROUND(I226*H226,2)</f>
        <v>0</v>
      </c>
      <c r="BL226" s="18" t="s">
        <v>132</v>
      </c>
      <c r="BM226" s="185" t="s">
        <v>668</v>
      </c>
    </row>
    <row r="227" spans="1:65" s="2" customFormat="1" ht="11.25">
      <c r="A227" s="35"/>
      <c r="B227" s="36"/>
      <c r="C227" s="37"/>
      <c r="D227" s="187" t="s">
        <v>134</v>
      </c>
      <c r="E227" s="37"/>
      <c r="F227" s="188" t="s">
        <v>669</v>
      </c>
      <c r="G227" s="37"/>
      <c r="H227" s="37"/>
      <c r="I227" s="189"/>
      <c r="J227" s="37"/>
      <c r="K227" s="37"/>
      <c r="L227" s="40"/>
      <c r="M227" s="190"/>
      <c r="N227" s="191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134</v>
      </c>
      <c r="AU227" s="18" t="s">
        <v>83</v>
      </c>
    </row>
    <row r="228" spans="1:65" s="2" customFormat="1" ht="16.5" customHeight="1">
      <c r="A228" s="35"/>
      <c r="B228" s="36"/>
      <c r="C228" s="205" t="s">
        <v>433</v>
      </c>
      <c r="D228" s="205" t="s">
        <v>161</v>
      </c>
      <c r="E228" s="206" t="s">
        <v>670</v>
      </c>
      <c r="F228" s="207" t="s">
        <v>671</v>
      </c>
      <c r="G228" s="208" t="s">
        <v>178</v>
      </c>
      <c r="H228" s="209">
        <v>9.7899999999999991</v>
      </c>
      <c r="I228" s="210"/>
      <c r="J228" s="211">
        <f>ROUND(I228*H228,2)</f>
        <v>0</v>
      </c>
      <c r="K228" s="207" t="s">
        <v>19</v>
      </c>
      <c r="L228" s="212"/>
      <c r="M228" s="213" t="s">
        <v>19</v>
      </c>
      <c r="N228" s="214" t="s">
        <v>44</v>
      </c>
      <c r="O228" s="65"/>
      <c r="P228" s="183">
        <f>O228*H228</f>
        <v>0</v>
      </c>
      <c r="Q228" s="183">
        <v>1E-3</v>
      </c>
      <c r="R228" s="183">
        <f>Q228*H228</f>
        <v>9.7900000000000001E-3</v>
      </c>
      <c r="S228" s="183">
        <v>0</v>
      </c>
      <c r="T228" s="18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5" t="s">
        <v>164</v>
      </c>
      <c r="AT228" s="185" t="s">
        <v>161</v>
      </c>
      <c r="AU228" s="185" t="s">
        <v>83</v>
      </c>
      <c r="AY228" s="18" t="s">
        <v>124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8" t="s">
        <v>81</v>
      </c>
      <c r="BK228" s="186">
        <f>ROUND(I228*H228,2)</f>
        <v>0</v>
      </c>
      <c r="BL228" s="18" t="s">
        <v>132</v>
      </c>
      <c r="BM228" s="185" t="s">
        <v>672</v>
      </c>
    </row>
    <row r="229" spans="1:65" s="2" customFormat="1" ht="19.5">
      <c r="A229" s="35"/>
      <c r="B229" s="36"/>
      <c r="C229" s="37"/>
      <c r="D229" s="192" t="s">
        <v>136</v>
      </c>
      <c r="E229" s="37"/>
      <c r="F229" s="193" t="s">
        <v>673</v>
      </c>
      <c r="G229" s="37"/>
      <c r="H229" s="37"/>
      <c r="I229" s="189"/>
      <c r="J229" s="37"/>
      <c r="K229" s="37"/>
      <c r="L229" s="40"/>
      <c r="M229" s="190"/>
      <c r="N229" s="19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136</v>
      </c>
      <c r="AU229" s="18" t="s">
        <v>83</v>
      </c>
    </row>
    <row r="230" spans="1:65" s="13" customFormat="1" ht="11.25">
      <c r="B230" s="194"/>
      <c r="C230" s="195"/>
      <c r="D230" s="192" t="s">
        <v>138</v>
      </c>
      <c r="E230" s="196" t="s">
        <v>19</v>
      </c>
      <c r="F230" s="197" t="s">
        <v>674</v>
      </c>
      <c r="G230" s="195"/>
      <c r="H230" s="198">
        <v>9.7899999999999991</v>
      </c>
      <c r="I230" s="199"/>
      <c r="J230" s="195"/>
      <c r="K230" s="195"/>
      <c r="L230" s="200"/>
      <c r="M230" s="201"/>
      <c r="N230" s="202"/>
      <c r="O230" s="202"/>
      <c r="P230" s="202"/>
      <c r="Q230" s="202"/>
      <c r="R230" s="202"/>
      <c r="S230" s="202"/>
      <c r="T230" s="203"/>
      <c r="AT230" s="204" t="s">
        <v>138</v>
      </c>
      <c r="AU230" s="204" t="s">
        <v>83</v>
      </c>
      <c r="AV230" s="13" t="s">
        <v>83</v>
      </c>
      <c r="AW230" s="13" t="s">
        <v>35</v>
      </c>
      <c r="AX230" s="13" t="s">
        <v>81</v>
      </c>
      <c r="AY230" s="204" t="s">
        <v>124</v>
      </c>
    </row>
    <row r="231" spans="1:65" s="2" customFormat="1" ht="16.5" customHeight="1">
      <c r="A231" s="35"/>
      <c r="B231" s="36"/>
      <c r="C231" s="174" t="s">
        <v>436</v>
      </c>
      <c r="D231" s="174" t="s">
        <v>127</v>
      </c>
      <c r="E231" s="175" t="s">
        <v>675</v>
      </c>
      <c r="F231" s="176" t="s">
        <v>676</v>
      </c>
      <c r="G231" s="177" t="s">
        <v>130</v>
      </c>
      <c r="H231" s="178">
        <v>4450</v>
      </c>
      <c r="I231" s="179"/>
      <c r="J231" s="180">
        <f>ROUND(I231*H231,2)</f>
        <v>0</v>
      </c>
      <c r="K231" s="176" t="s">
        <v>131</v>
      </c>
      <c r="L231" s="40"/>
      <c r="M231" s="181" t="s">
        <v>19</v>
      </c>
      <c r="N231" s="182" t="s">
        <v>44</v>
      </c>
      <c r="O231" s="65"/>
      <c r="P231" s="183">
        <f>O231*H231</f>
        <v>0</v>
      </c>
      <c r="Q231" s="183">
        <v>0</v>
      </c>
      <c r="R231" s="183">
        <f>Q231*H231</f>
        <v>0</v>
      </c>
      <c r="S231" s="183">
        <v>0</v>
      </c>
      <c r="T231" s="18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5" t="s">
        <v>132</v>
      </c>
      <c r="AT231" s="185" t="s">
        <v>127</v>
      </c>
      <c r="AU231" s="185" t="s">
        <v>83</v>
      </c>
      <c r="AY231" s="18" t="s">
        <v>124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18" t="s">
        <v>81</v>
      </c>
      <c r="BK231" s="186">
        <f>ROUND(I231*H231,2)</f>
        <v>0</v>
      </c>
      <c r="BL231" s="18" t="s">
        <v>132</v>
      </c>
      <c r="BM231" s="185" t="s">
        <v>677</v>
      </c>
    </row>
    <row r="232" spans="1:65" s="2" customFormat="1" ht="11.25">
      <c r="A232" s="35"/>
      <c r="B232" s="36"/>
      <c r="C232" s="37"/>
      <c r="D232" s="187" t="s">
        <v>134</v>
      </c>
      <c r="E232" s="37"/>
      <c r="F232" s="188" t="s">
        <v>678</v>
      </c>
      <c r="G232" s="37"/>
      <c r="H232" s="37"/>
      <c r="I232" s="189"/>
      <c r="J232" s="37"/>
      <c r="K232" s="37"/>
      <c r="L232" s="40"/>
      <c r="M232" s="190"/>
      <c r="N232" s="191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134</v>
      </c>
      <c r="AU232" s="18" t="s">
        <v>83</v>
      </c>
    </row>
    <row r="233" spans="1:65" s="12" customFormat="1" ht="22.9" customHeight="1">
      <c r="B233" s="158"/>
      <c r="C233" s="159"/>
      <c r="D233" s="160" t="s">
        <v>72</v>
      </c>
      <c r="E233" s="172" t="s">
        <v>369</v>
      </c>
      <c r="F233" s="172" t="s">
        <v>370</v>
      </c>
      <c r="G233" s="159"/>
      <c r="H233" s="159"/>
      <c r="I233" s="162"/>
      <c r="J233" s="173">
        <f>BK233</f>
        <v>0</v>
      </c>
      <c r="K233" s="159"/>
      <c r="L233" s="164"/>
      <c r="M233" s="165"/>
      <c r="N233" s="166"/>
      <c r="O233" s="166"/>
      <c r="P233" s="167">
        <f>SUM(P234:P277)</f>
        <v>0</v>
      </c>
      <c r="Q233" s="166"/>
      <c r="R233" s="167">
        <f>SUM(R234:R277)</f>
        <v>0</v>
      </c>
      <c r="S233" s="166"/>
      <c r="T233" s="168">
        <f>SUM(T234:T277)</f>
        <v>0</v>
      </c>
      <c r="AR233" s="169" t="s">
        <v>81</v>
      </c>
      <c r="AT233" s="170" t="s">
        <v>72</v>
      </c>
      <c r="AU233" s="170" t="s">
        <v>81</v>
      </c>
      <c r="AY233" s="169" t="s">
        <v>124</v>
      </c>
      <c r="BK233" s="171">
        <f>SUM(BK234:BK277)</f>
        <v>0</v>
      </c>
    </row>
    <row r="234" spans="1:65" s="2" customFormat="1" ht="16.5" customHeight="1">
      <c r="A234" s="35"/>
      <c r="B234" s="36"/>
      <c r="C234" s="174" t="s">
        <v>439</v>
      </c>
      <c r="D234" s="174" t="s">
        <v>127</v>
      </c>
      <c r="E234" s="175" t="s">
        <v>372</v>
      </c>
      <c r="F234" s="176" t="s">
        <v>373</v>
      </c>
      <c r="G234" s="177" t="s">
        <v>151</v>
      </c>
      <c r="H234" s="178">
        <v>708</v>
      </c>
      <c r="I234" s="179"/>
      <c r="J234" s="180">
        <f>ROUND(I234*H234,2)</f>
        <v>0</v>
      </c>
      <c r="K234" s="176" t="s">
        <v>131</v>
      </c>
      <c r="L234" s="40"/>
      <c r="M234" s="181" t="s">
        <v>19</v>
      </c>
      <c r="N234" s="182" t="s">
        <v>44</v>
      </c>
      <c r="O234" s="65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5" t="s">
        <v>132</v>
      </c>
      <c r="AT234" s="185" t="s">
        <v>127</v>
      </c>
      <c r="AU234" s="185" t="s">
        <v>83</v>
      </c>
      <c r="AY234" s="18" t="s">
        <v>124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8" t="s">
        <v>81</v>
      </c>
      <c r="BK234" s="186">
        <f>ROUND(I234*H234,2)</f>
        <v>0</v>
      </c>
      <c r="BL234" s="18" t="s">
        <v>132</v>
      </c>
      <c r="BM234" s="185" t="s">
        <v>679</v>
      </c>
    </row>
    <row r="235" spans="1:65" s="2" customFormat="1" ht="11.25">
      <c r="A235" s="35"/>
      <c r="B235" s="36"/>
      <c r="C235" s="37"/>
      <c r="D235" s="187" t="s">
        <v>134</v>
      </c>
      <c r="E235" s="37"/>
      <c r="F235" s="188" t="s">
        <v>375</v>
      </c>
      <c r="G235" s="37"/>
      <c r="H235" s="37"/>
      <c r="I235" s="189"/>
      <c r="J235" s="37"/>
      <c r="K235" s="37"/>
      <c r="L235" s="40"/>
      <c r="M235" s="190"/>
      <c r="N235" s="191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134</v>
      </c>
      <c r="AU235" s="18" t="s">
        <v>83</v>
      </c>
    </row>
    <row r="236" spans="1:65" s="2" customFormat="1" ht="19.5">
      <c r="A236" s="35"/>
      <c r="B236" s="36"/>
      <c r="C236" s="37"/>
      <c r="D236" s="192" t="s">
        <v>136</v>
      </c>
      <c r="E236" s="37"/>
      <c r="F236" s="193" t="s">
        <v>376</v>
      </c>
      <c r="G236" s="37"/>
      <c r="H236" s="37"/>
      <c r="I236" s="189"/>
      <c r="J236" s="37"/>
      <c r="K236" s="37"/>
      <c r="L236" s="40"/>
      <c r="M236" s="190"/>
      <c r="N236" s="191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136</v>
      </c>
      <c r="AU236" s="18" t="s">
        <v>83</v>
      </c>
    </row>
    <row r="237" spans="1:65" s="13" customFormat="1" ht="11.25">
      <c r="B237" s="194"/>
      <c r="C237" s="195"/>
      <c r="D237" s="192" t="s">
        <v>138</v>
      </c>
      <c r="E237" s="196" t="s">
        <v>19</v>
      </c>
      <c r="F237" s="197" t="s">
        <v>680</v>
      </c>
      <c r="G237" s="195"/>
      <c r="H237" s="198">
        <v>216</v>
      </c>
      <c r="I237" s="199"/>
      <c r="J237" s="195"/>
      <c r="K237" s="195"/>
      <c r="L237" s="200"/>
      <c r="M237" s="201"/>
      <c r="N237" s="202"/>
      <c r="O237" s="202"/>
      <c r="P237" s="202"/>
      <c r="Q237" s="202"/>
      <c r="R237" s="202"/>
      <c r="S237" s="202"/>
      <c r="T237" s="203"/>
      <c r="AT237" s="204" t="s">
        <v>138</v>
      </c>
      <c r="AU237" s="204" t="s">
        <v>83</v>
      </c>
      <c r="AV237" s="13" t="s">
        <v>83</v>
      </c>
      <c r="AW237" s="13" t="s">
        <v>35</v>
      </c>
      <c r="AX237" s="13" t="s">
        <v>73</v>
      </c>
      <c r="AY237" s="204" t="s">
        <v>124</v>
      </c>
    </row>
    <row r="238" spans="1:65" s="13" customFormat="1" ht="11.25">
      <c r="B238" s="194"/>
      <c r="C238" s="195"/>
      <c r="D238" s="192" t="s">
        <v>138</v>
      </c>
      <c r="E238" s="196" t="s">
        <v>19</v>
      </c>
      <c r="F238" s="197" t="s">
        <v>681</v>
      </c>
      <c r="G238" s="195"/>
      <c r="H238" s="198">
        <v>228</v>
      </c>
      <c r="I238" s="199"/>
      <c r="J238" s="195"/>
      <c r="K238" s="195"/>
      <c r="L238" s="200"/>
      <c r="M238" s="201"/>
      <c r="N238" s="202"/>
      <c r="O238" s="202"/>
      <c r="P238" s="202"/>
      <c r="Q238" s="202"/>
      <c r="R238" s="202"/>
      <c r="S238" s="202"/>
      <c r="T238" s="203"/>
      <c r="AT238" s="204" t="s">
        <v>138</v>
      </c>
      <c r="AU238" s="204" t="s">
        <v>83</v>
      </c>
      <c r="AV238" s="13" t="s">
        <v>83</v>
      </c>
      <c r="AW238" s="13" t="s">
        <v>35</v>
      </c>
      <c r="AX238" s="13" t="s">
        <v>73</v>
      </c>
      <c r="AY238" s="204" t="s">
        <v>124</v>
      </c>
    </row>
    <row r="239" spans="1:65" s="13" customFormat="1" ht="11.25">
      <c r="B239" s="194"/>
      <c r="C239" s="195"/>
      <c r="D239" s="192" t="s">
        <v>138</v>
      </c>
      <c r="E239" s="196" t="s">
        <v>19</v>
      </c>
      <c r="F239" s="197" t="s">
        <v>682</v>
      </c>
      <c r="G239" s="195"/>
      <c r="H239" s="198">
        <v>134</v>
      </c>
      <c r="I239" s="199"/>
      <c r="J239" s="195"/>
      <c r="K239" s="195"/>
      <c r="L239" s="200"/>
      <c r="M239" s="201"/>
      <c r="N239" s="202"/>
      <c r="O239" s="202"/>
      <c r="P239" s="202"/>
      <c r="Q239" s="202"/>
      <c r="R239" s="202"/>
      <c r="S239" s="202"/>
      <c r="T239" s="203"/>
      <c r="AT239" s="204" t="s">
        <v>138</v>
      </c>
      <c r="AU239" s="204" t="s">
        <v>83</v>
      </c>
      <c r="AV239" s="13" t="s">
        <v>83</v>
      </c>
      <c r="AW239" s="13" t="s">
        <v>35</v>
      </c>
      <c r="AX239" s="13" t="s">
        <v>73</v>
      </c>
      <c r="AY239" s="204" t="s">
        <v>124</v>
      </c>
    </row>
    <row r="240" spans="1:65" s="13" customFormat="1" ht="11.25">
      <c r="B240" s="194"/>
      <c r="C240" s="195"/>
      <c r="D240" s="192" t="s">
        <v>138</v>
      </c>
      <c r="E240" s="196" t="s">
        <v>19</v>
      </c>
      <c r="F240" s="197" t="s">
        <v>683</v>
      </c>
      <c r="G240" s="195"/>
      <c r="H240" s="198">
        <v>130</v>
      </c>
      <c r="I240" s="199"/>
      <c r="J240" s="195"/>
      <c r="K240" s="195"/>
      <c r="L240" s="200"/>
      <c r="M240" s="201"/>
      <c r="N240" s="202"/>
      <c r="O240" s="202"/>
      <c r="P240" s="202"/>
      <c r="Q240" s="202"/>
      <c r="R240" s="202"/>
      <c r="S240" s="202"/>
      <c r="T240" s="203"/>
      <c r="AT240" s="204" t="s">
        <v>138</v>
      </c>
      <c r="AU240" s="204" t="s">
        <v>83</v>
      </c>
      <c r="AV240" s="13" t="s">
        <v>83</v>
      </c>
      <c r="AW240" s="13" t="s">
        <v>35</v>
      </c>
      <c r="AX240" s="13" t="s">
        <v>73</v>
      </c>
      <c r="AY240" s="204" t="s">
        <v>124</v>
      </c>
    </row>
    <row r="241" spans="1:65" s="14" customFormat="1" ht="11.25">
      <c r="B241" s="215"/>
      <c r="C241" s="216"/>
      <c r="D241" s="192" t="s">
        <v>138</v>
      </c>
      <c r="E241" s="217" t="s">
        <v>19</v>
      </c>
      <c r="F241" s="218" t="s">
        <v>278</v>
      </c>
      <c r="G241" s="216"/>
      <c r="H241" s="219">
        <v>708</v>
      </c>
      <c r="I241" s="220"/>
      <c r="J241" s="216"/>
      <c r="K241" s="216"/>
      <c r="L241" s="221"/>
      <c r="M241" s="222"/>
      <c r="N241" s="223"/>
      <c r="O241" s="223"/>
      <c r="P241" s="223"/>
      <c r="Q241" s="223"/>
      <c r="R241" s="223"/>
      <c r="S241" s="223"/>
      <c r="T241" s="224"/>
      <c r="AT241" s="225" t="s">
        <v>138</v>
      </c>
      <c r="AU241" s="225" t="s">
        <v>83</v>
      </c>
      <c r="AV241" s="14" t="s">
        <v>132</v>
      </c>
      <c r="AW241" s="14" t="s">
        <v>35</v>
      </c>
      <c r="AX241" s="14" t="s">
        <v>81</v>
      </c>
      <c r="AY241" s="225" t="s">
        <v>124</v>
      </c>
    </row>
    <row r="242" spans="1:65" s="2" customFormat="1" ht="16.5" customHeight="1">
      <c r="A242" s="35"/>
      <c r="B242" s="36"/>
      <c r="C242" s="174" t="s">
        <v>442</v>
      </c>
      <c r="D242" s="174" t="s">
        <v>127</v>
      </c>
      <c r="E242" s="175" t="s">
        <v>382</v>
      </c>
      <c r="F242" s="176" t="s">
        <v>383</v>
      </c>
      <c r="G242" s="177" t="s">
        <v>151</v>
      </c>
      <c r="H242" s="178">
        <v>346</v>
      </c>
      <c r="I242" s="179"/>
      <c r="J242" s="180">
        <f>ROUND(I242*H242,2)</f>
        <v>0</v>
      </c>
      <c r="K242" s="176" t="s">
        <v>131</v>
      </c>
      <c r="L242" s="40"/>
      <c r="M242" s="181" t="s">
        <v>19</v>
      </c>
      <c r="N242" s="182" t="s">
        <v>44</v>
      </c>
      <c r="O242" s="65"/>
      <c r="P242" s="183">
        <f>O242*H242</f>
        <v>0</v>
      </c>
      <c r="Q242" s="183">
        <v>0</v>
      </c>
      <c r="R242" s="183">
        <f>Q242*H242</f>
        <v>0</v>
      </c>
      <c r="S242" s="183">
        <v>0</v>
      </c>
      <c r="T242" s="184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5" t="s">
        <v>132</v>
      </c>
      <c r="AT242" s="185" t="s">
        <v>127</v>
      </c>
      <c r="AU242" s="185" t="s">
        <v>83</v>
      </c>
      <c r="AY242" s="18" t="s">
        <v>124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18" t="s">
        <v>81</v>
      </c>
      <c r="BK242" s="186">
        <f>ROUND(I242*H242,2)</f>
        <v>0</v>
      </c>
      <c r="BL242" s="18" t="s">
        <v>132</v>
      </c>
      <c r="BM242" s="185" t="s">
        <v>684</v>
      </c>
    </row>
    <row r="243" spans="1:65" s="2" customFormat="1" ht="11.25">
      <c r="A243" s="35"/>
      <c r="B243" s="36"/>
      <c r="C243" s="37"/>
      <c r="D243" s="187" t="s">
        <v>134</v>
      </c>
      <c r="E243" s="37"/>
      <c r="F243" s="188" t="s">
        <v>385</v>
      </c>
      <c r="G243" s="37"/>
      <c r="H243" s="37"/>
      <c r="I243" s="189"/>
      <c r="J243" s="37"/>
      <c r="K243" s="37"/>
      <c r="L243" s="40"/>
      <c r="M243" s="190"/>
      <c r="N243" s="191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134</v>
      </c>
      <c r="AU243" s="18" t="s">
        <v>83</v>
      </c>
    </row>
    <row r="244" spans="1:65" s="2" customFormat="1" ht="19.5">
      <c r="A244" s="35"/>
      <c r="B244" s="36"/>
      <c r="C244" s="37"/>
      <c r="D244" s="192" t="s">
        <v>136</v>
      </c>
      <c r="E244" s="37"/>
      <c r="F244" s="193" t="s">
        <v>376</v>
      </c>
      <c r="G244" s="37"/>
      <c r="H244" s="37"/>
      <c r="I244" s="189"/>
      <c r="J244" s="37"/>
      <c r="K244" s="37"/>
      <c r="L244" s="40"/>
      <c r="M244" s="190"/>
      <c r="N244" s="191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136</v>
      </c>
      <c r="AU244" s="18" t="s">
        <v>83</v>
      </c>
    </row>
    <row r="245" spans="1:65" s="13" customFormat="1" ht="11.25">
      <c r="B245" s="194"/>
      <c r="C245" s="195"/>
      <c r="D245" s="192" t="s">
        <v>138</v>
      </c>
      <c r="E245" s="196" t="s">
        <v>19</v>
      </c>
      <c r="F245" s="197" t="s">
        <v>685</v>
      </c>
      <c r="G245" s="195"/>
      <c r="H245" s="198">
        <v>216</v>
      </c>
      <c r="I245" s="199"/>
      <c r="J245" s="195"/>
      <c r="K245" s="195"/>
      <c r="L245" s="200"/>
      <c r="M245" s="201"/>
      <c r="N245" s="202"/>
      <c r="O245" s="202"/>
      <c r="P245" s="202"/>
      <c r="Q245" s="202"/>
      <c r="R245" s="202"/>
      <c r="S245" s="202"/>
      <c r="T245" s="203"/>
      <c r="AT245" s="204" t="s">
        <v>138</v>
      </c>
      <c r="AU245" s="204" t="s">
        <v>83</v>
      </c>
      <c r="AV245" s="13" t="s">
        <v>83</v>
      </c>
      <c r="AW245" s="13" t="s">
        <v>35</v>
      </c>
      <c r="AX245" s="13" t="s">
        <v>73</v>
      </c>
      <c r="AY245" s="204" t="s">
        <v>124</v>
      </c>
    </row>
    <row r="246" spans="1:65" s="13" customFormat="1" ht="11.25">
      <c r="B246" s="194"/>
      <c r="C246" s="195"/>
      <c r="D246" s="192" t="s">
        <v>138</v>
      </c>
      <c r="E246" s="196" t="s">
        <v>19</v>
      </c>
      <c r="F246" s="197" t="s">
        <v>686</v>
      </c>
      <c r="G246" s="195"/>
      <c r="H246" s="198">
        <v>130</v>
      </c>
      <c r="I246" s="199"/>
      <c r="J246" s="195"/>
      <c r="K246" s="195"/>
      <c r="L246" s="200"/>
      <c r="M246" s="201"/>
      <c r="N246" s="202"/>
      <c r="O246" s="202"/>
      <c r="P246" s="202"/>
      <c r="Q246" s="202"/>
      <c r="R246" s="202"/>
      <c r="S246" s="202"/>
      <c r="T246" s="203"/>
      <c r="AT246" s="204" t="s">
        <v>138</v>
      </c>
      <c r="AU246" s="204" t="s">
        <v>83</v>
      </c>
      <c r="AV246" s="13" t="s">
        <v>83</v>
      </c>
      <c r="AW246" s="13" t="s">
        <v>35</v>
      </c>
      <c r="AX246" s="13" t="s">
        <v>73</v>
      </c>
      <c r="AY246" s="204" t="s">
        <v>124</v>
      </c>
    </row>
    <row r="247" spans="1:65" s="14" customFormat="1" ht="11.25">
      <c r="B247" s="215"/>
      <c r="C247" s="216"/>
      <c r="D247" s="192" t="s">
        <v>138</v>
      </c>
      <c r="E247" s="217" t="s">
        <v>19</v>
      </c>
      <c r="F247" s="218" t="s">
        <v>278</v>
      </c>
      <c r="G247" s="216"/>
      <c r="H247" s="219">
        <v>346</v>
      </c>
      <c r="I247" s="220"/>
      <c r="J247" s="216"/>
      <c r="K247" s="216"/>
      <c r="L247" s="221"/>
      <c r="M247" s="222"/>
      <c r="N247" s="223"/>
      <c r="O247" s="223"/>
      <c r="P247" s="223"/>
      <c r="Q247" s="223"/>
      <c r="R247" s="223"/>
      <c r="S247" s="223"/>
      <c r="T247" s="224"/>
      <c r="AT247" s="225" t="s">
        <v>138</v>
      </c>
      <c r="AU247" s="225" t="s">
        <v>83</v>
      </c>
      <c r="AV247" s="14" t="s">
        <v>132</v>
      </c>
      <c r="AW247" s="14" t="s">
        <v>35</v>
      </c>
      <c r="AX247" s="14" t="s">
        <v>81</v>
      </c>
      <c r="AY247" s="225" t="s">
        <v>124</v>
      </c>
    </row>
    <row r="248" spans="1:65" s="2" customFormat="1" ht="16.5" customHeight="1">
      <c r="A248" s="35"/>
      <c r="B248" s="36"/>
      <c r="C248" s="174" t="s">
        <v>444</v>
      </c>
      <c r="D248" s="174" t="s">
        <v>127</v>
      </c>
      <c r="E248" s="175" t="s">
        <v>389</v>
      </c>
      <c r="F248" s="176" t="s">
        <v>390</v>
      </c>
      <c r="G248" s="177" t="s">
        <v>151</v>
      </c>
      <c r="H248" s="178">
        <v>87</v>
      </c>
      <c r="I248" s="179"/>
      <c r="J248" s="180">
        <f>ROUND(I248*H248,2)</f>
        <v>0</v>
      </c>
      <c r="K248" s="176" t="s">
        <v>19</v>
      </c>
      <c r="L248" s="40"/>
      <c r="M248" s="181" t="s">
        <v>19</v>
      </c>
      <c r="N248" s="182" t="s">
        <v>44</v>
      </c>
      <c r="O248" s="65"/>
      <c r="P248" s="183">
        <f>O248*H248</f>
        <v>0</v>
      </c>
      <c r="Q248" s="183">
        <v>0</v>
      </c>
      <c r="R248" s="183">
        <f>Q248*H248</f>
        <v>0</v>
      </c>
      <c r="S248" s="183">
        <v>0</v>
      </c>
      <c r="T248" s="18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5" t="s">
        <v>132</v>
      </c>
      <c r="AT248" s="185" t="s">
        <v>127</v>
      </c>
      <c r="AU248" s="185" t="s">
        <v>83</v>
      </c>
      <c r="AY248" s="18" t="s">
        <v>124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8" t="s">
        <v>81</v>
      </c>
      <c r="BK248" s="186">
        <f>ROUND(I248*H248,2)</f>
        <v>0</v>
      </c>
      <c r="BL248" s="18" t="s">
        <v>132</v>
      </c>
      <c r="BM248" s="185" t="s">
        <v>687</v>
      </c>
    </row>
    <row r="249" spans="1:65" s="2" customFormat="1" ht="19.5">
      <c r="A249" s="35"/>
      <c r="B249" s="36"/>
      <c r="C249" s="37"/>
      <c r="D249" s="192" t="s">
        <v>136</v>
      </c>
      <c r="E249" s="37"/>
      <c r="F249" s="193" t="s">
        <v>392</v>
      </c>
      <c r="G249" s="37"/>
      <c r="H249" s="37"/>
      <c r="I249" s="189"/>
      <c r="J249" s="37"/>
      <c r="K249" s="37"/>
      <c r="L249" s="40"/>
      <c r="M249" s="190"/>
      <c r="N249" s="191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136</v>
      </c>
      <c r="AU249" s="18" t="s">
        <v>83</v>
      </c>
    </row>
    <row r="250" spans="1:65" s="2" customFormat="1" ht="24.2" customHeight="1">
      <c r="A250" s="35"/>
      <c r="B250" s="36"/>
      <c r="C250" s="174" t="s">
        <v>450</v>
      </c>
      <c r="D250" s="174" t="s">
        <v>127</v>
      </c>
      <c r="E250" s="175" t="s">
        <v>394</v>
      </c>
      <c r="F250" s="176" t="s">
        <v>395</v>
      </c>
      <c r="G250" s="177" t="s">
        <v>151</v>
      </c>
      <c r="H250" s="178">
        <v>1228</v>
      </c>
      <c r="I250" s="179"/>
      <c r="J250" s="180">
        <f>ROUND(I250*H250,2)</f>
        <v>0</v>
      </c>
      <c r="K250" s="176" t="s">
        <v>19</v>
      </c>
      <c r="L250" s="40"/>
      <c r="M250" s="181" t="s">
        <v>19</v>
      </c>
      <c r="N250" s="182" t="s">
        <v>44</v>
      </c>
      <c r="O250" s="65"/>
      <c r="P250" s="183">
        <f>O250*H250</f>
        <v>0</v>
      </c>
      <c r="Q250" s="183">
        <v>0</v>
      </c>
      <c r="R250" s="183">
        <f>Q250*H250</f>
        <v>0</v>
      </c>
      <c r="S250" s="183">
        <v>0</v>
      </c>
      <c r="T250" s="18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5" t="s">
        <v>132</v>
      </c>
      <c r="AT250" s="185" t="s">
        <v>127</v>
      </c>
      <c r="AU250" s="185" t="s">
        <v>83</v>
      </c>
      <c r="AY250" s="18" t="s">
        <v>124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18" t="s">
        <v>81</v>
      </c>
      <c r="BK250" s="186">
        <f>ROUND(I250*H250,2)</f>
        <v>0</v>
      </c>
      <c r="BL250" s="18" t="s">
        <v>132</v>
      </c>
      <c r="BM250" s="185" t="s">
        <v>688</v>
      </c>
    </row>
    <row r="251" spans="1:65" s="2" customFormat="1" ht="19.5">
      <c r="A251" s="35"/>
      <c r="B251" s="36"/>
      <c r="C251" s="37"/>
      <c r="D251" s="192" t="s">
        <v>136</v>
      </c>
      <c r="E251" s="37"/>
      <c r="F251" s="193" t="s">
        <v>397</v>
      </c>
      <c r="G251" s="37"/>
      <c r="H251" s="37"/>
      <c r="I251" s="189"/>
      <c r="J251" s="37"/>
      <c r="K251" s="37"/>
      <c r="L251" s="40"/>
      <c r="M251" s="190"/>
      <c r="N251" s="191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136</v>
      </c>
      <c r="AU251" s="18" t="s">
        <v>83</v>
      </c>
    </row>
    <row r="252" spans="1:65" s="13" customFormat="1" ht="11.25">
      <c r="B252" s="194"/>
      <c r="C252" s="195"/>
      <c r="D252" s="192" t="s">
        <v>138</v>
      </c>
      <c r="E252" s="196" t="s">
        <v>19</v>
      </c>
      <c r="F252" s="197" t="s">
        <v>689</v>
      </c>
      <c r="G252" s="195"/>
      <c r="H252" s="198">
        <v>174</v>
      </c>
      <c r="I252" s="199"/>
      <c r="J252" s="195"/>
      <c r="K252" s="195"/>
      <c r="L252" s="200"/>
      <c r="M252" s="201"/>
      <c r="N252" s="202"/>
      <c r="O252" s="202"/>
      <c r="P252" s="202"/>
      <c r="Q252" s="202"/>
      <c r="R252" s="202"/>
      <c r="S252" s="202"/>
      <c r="T252" s="203"/>
      <c r="AT252" s="204" t="s">
        <v>138</v>
      </c>
      <c r="AU252" s="204" t="s">
        <v>83</v>
      </c>
      <c r="AV252" s="13" t="s">
        <v>83</v>
      </c>
      <c r="AW252" s="13" t="s">
        <v>35</v>
      </c>
      <c r="AX252" s="13" t="s">
        <v>73</v>
      </c>
      <c r="AY252" s="204" t="s">
        <v>124</v>
      </c>
    </row>
    <row r="253" spans="1:65" s="13" customFormat="1" ht="11.25">
      <c r="B253" s="194"/>
      <c r="C253" s="195"/>
      <c r="D253" s="192" t="s">
        <v>138</v>
      </c>
      <c r="E253" s="196" t="s">
        <v>19</v>
      </c>
      <c r="F253" s="197" t="s">
        <v>690</v>
      </c>
      <c r="G253" s="195"/>
      <c r="H253" s="198">
        <v>1054</v>
      </c>
      <c r="I253" s="199"/>
      <c r="J253" s="195"/>
      <c r="K253" s="195"/>
      <c r="L253" s="200"/>
      <c r="M253" s="201"/>
      <c r="N253" s="202"/>
      <c r="O253" s="202"/>
      <c r="P253" s="202"/>
      <c r="Q253" s="202"/>
      <c r="R253" s="202"/>
      <c r="S253" s="202"/>
      <c r="T253" s="203"/>
      <c r="AT253" s="204" t="s">
        <v>138</v>
      </c>
      <c r="AU253" s="204" t="s">
        <v>83</v>
      </c>
      <c r="AV253" s="13" t="s">
        <v>83</v>
      </c>
      <c r="AW253" s="13" t="s">
        <v>35</v>
      </c>
      <c r="AX253" s="13" t="s">
        <v>73</v>
      </c>
      <c r="AY253" s="204" t="s">
        <v>124</v>
      </c>
    </row>
    <row r="254" spans="1:65" s="14" customFormat="1" ht="11.25">
      <c r="B254" s="215"/>
      <c r="C254" s="216"/>
      <c r="D254" s="192" t="s">
        <v>138</v>
      </c>
      <c r="E254" s="217" t="s">
        <v>19</v>
      </c>
      <c r="F254" s="218" t="s">
        <v>278</v>
      </c>
      <c r="G254" s="216"/>
      <c r="H254" s="219">
        <v>1228</v>
      </c>
      <c r="I254" s="220"/>
      <c r="J254" s="216"/>
      <c r="K254" s="216"/>
      <c r="L254" s="221"/>
      <c r="M254" s="222"/>
      <c r="N254" s="223"/>
      <c r="O254" s="223"/>
      <c r="P254" s="223"/>
      <c r="Q254" s="223"/>
      <c r="R254" s="223"/>
      <c r="S254" s="223"/>
      <c r="T254" s="224"/>
      <c r="AT254" s="225" t="s">
        <v>138</v>
      </c>
      <c r="AU254" s="225" t="s">
        <v>83</v>
      </c>
      <c r="AV254" s="14" t="s">
        <v>132</v>
      </c>
      <c r="AW254" s="14" t="s">
        <v>35</v>
      </c>
      <c r="AX254" s="14" t="s">
        <v>81</v>
      </c>
      <c r="AY254" s="225" t="s">
        <v>124</v>
      </c>
    </row>
    <row r="255" spans="1:65" s="2" customFormat="1" ht="16.5" customHeight="1">
      <c r="A255" s="35"/>
      <c r="B255" s="36"/>
      <c r="C255" s="174" t="s">
        <v>454</v>
      </c>
      <c r="D255" s="174" t="s">
        <v>127</v>
      </c>
      <c r="E255" s="175" t="s">
        <v>691</v>
      </c>
      <c r="F255" s="176" t="s">
        <v>402</v>
      </c>
      <c r="G255" s="177" t="s">
        <v>358</v>
      </c>
      <c r="H255" s="178">
        <v>2640</v>
      </c>
      <c r="I255" s="179"/>
      <c r="J255" s="180">
        <f>ROUND(I255*H255,2)</f>
        <v>0</v>
      </c>
      <c r="K255" s="176" t="s">
        <v>19</v>
      </c>
      <c r="L255" s="40"/>
      <c r="M255" s="181" t="s">
        <v>19</v>
      </c>
      <c r="N255" s="182" t="s">
        <v>44</v>
      </c>
      <c r="O255" s="65"/>
      <c r="P255" s="183">
        <f>O255*H255</f>
        <v>0</v>
      </c>
      <c r="Q255" s="183">
        <v>0</v>
      </c>
      <c r="R255" s="183">
        <f>Q255*H255</f>
        <v>0</v>
      </c>
      <c r="S255" s="183">
        <v>0</v>
      </c>
      <c r="T255" s="184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85" t="s">
        <v>132</v>
      </c>
      <c r="AT255" s="185" t="s">
        <v>127</v>
      </c>
      <c r="AU255" s="185" t="s">
        <v>83</v>
      </c>
      <c r="AY255" s="18" t="s">
        <v>124</v>
      </c>
      <c r="BE255" s="186">
        <f>IF(N255="základní",J255,0)</f>
        <v>0</v>
      </c>
      <c r="BF255" s="186">
        <f>IF(N255="snížená",J255,0)</f>
        <v>0</v>
      </c>
      <c r="BG255" s="186">
        <f>IF(N255="zákl. přenesená",J255,0)</f>
        <v>0</v>
      </c>
      <c r="BH255" s="186">
        <f>IF(N255="sníž. přenesená",J255,0)</f>
        <v>0</v>
      </c>
      <c r="BI255" s="186">
        <f>IF(N255="nulová",J255,0)</f>
        <v>0</v>
      </c>
      <c r="BJ255" s="18" t="s">
        <v>81</v>
      </c>
      <c r="BK255" s="186">
        <f>ROUND(I255*H255,2)</f>
        <v>0</v>
      </c>
      <c r="BL255" s="18" t="s">
        <v>132</v>
      </c>
      <c r="BM255" s="185" t="s">
        <v>692</v>
      </c>
    </row>
    <row r="256" spans="1:65" s="2" customFormat="1" ht="19.5">
      <c r="A256" s="35"/>
      <c r="B256" s="36"/>
      <c r="C256" s="37"/>
      <c r="D256" s="192" t="s">
        <v>136</v>
      </c>
      <c r="E256" s="37"/>
      <c r="F256" s="193" t="s">
        <v>397</v>
      </c>
      <c r="G256" s="37"/>
      <c r="H256" s="37"/>
      <c r="I256" s="189"/>
      <c r="J256" s="37"/>
      <c r="K256" s="37"/>
      <c r="L256" s="40"/>
      <c r="M256" s="190"/>
      <c r="N256" s="191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136</v>
      </c>
      <c r="AU256" s="18" t="s">
        <v>83</v>
      </c>
    </row>
    <row r="257" spans="1:65" s="13" customFormat="1" ht="11.25">
      <c r="B257" s="194"/>
      <c r="C257" s="195"/>
      <c r="D257" s="192" t="s">
        <v>138</v>
      </c>
      <c r="E257" s="196" t="s">
        <v>19</v>
      </c>
      <c r="F257" s="197" t="s">
        <v>693</v>
      </c>
      <c r="G257" s="195"/>
      <c r="H257" s="198">
        <v>2640</v>
      </c>
      <c r="I257" s="199"/>
      <c r="J257" s="195"/>
      <c r="K257" s="195"/>
      <c r="L257" s="200"/>
      <c r="M257" s="201"/>
      <c r="N257" s="202"/>
      <c r="O257" s="202"/>
      <c r="P257" s="202"/>
      <c r="Q257" s="202"/>
      <c r="R257" s="202"/>
      <c r="S257" s="202"/>
      <c r="T257" s="203"/>
      <c r="AT257" s="204" t="s">
        <v>138</v>
      </c>
      <c r="AU257" s="204" t="s">
        <v>83</v>
      </c>
      <c r="AV257" s="13" t="s">
        <v>83</v>
      </c>
      <c r="AW257" s="13" t="s">
        <v>35</v>
      </c>
      <c r="AX257" s="13" t="s">
        <v>81</v>
      </c>
      <c r="AY257" s="204" t="s">
        <v>124</v>
      </c>
    </row>
    <row r="258" spans="1:65" s="2" customFormat="1" ht="16.5" customHeight="1">
      <c r="A258" s="35"/>
      <c r="B258" s="36"/>
      <c r="C258" s="174" t="s">
        <v>461</v>
      </c>
      <c r="D258" s="174" t="s">
        <v>127</v>
      </c>
      <c r="E258" s="175" t="s">
        <v>406</v>
      </c>
      <c r="F258" s="176" t="s">
        <v>407</v>
      </c>
      <c r="G258" s="177" t="s">
        <v>130</v>
      </c>
      <c r="H258" s="178">
        <v>40176</v>
      </c>
      <c r="I258" s="179"/>
      <c r="J258" s="180">
        <f>ROUND(I258*H258,2)</f>
        <v>0</v>
      </c>
      <c r="K258" s="176" t="s">
        <v>131</v>
      </c>
      <c r="L258" s="40"/>
      <c r="M258" s="181" t="s">
        <v>19</v>
      </c>
      <c r="N258" s="182" t="s">
        <v>44</v>
      </c>
      <c r="O258" s="65"/>
      <c r="P258" s="183">
        <f>O258*H258</f>
        <v>0</v>
      </c>
      <c r="Q258" s="183">
        <v>0</v>
      </c>
      <c r="R258" s="183">
        <f>Q258*H258</f>
        <v>0</v>
      </c>
      <c r="S258" s="183">
        <v>0</v>
      </c>
      <c r="T258" s="184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85" t="s">
        <v>132</v>
      </c>
      <c r="AT258" s="185" t="s">
        <v>127</v>
      </c>
      <c r="AU258" s="185" t="s">
        <v>83</v>
      </c>
      <c r="AY258" s="18" t="s">
        <v>124</v>
      </c>
      <c r="BE258" s="186">
        <f>IF(N258="základní",J258,0)</f>
        <v>0</v>
      </c>
      <c r="BF258" s="186">
        <f>IF(N258="snížená",J258,0)</f>
        <v>0</v>
      </c>
      <c r="BG258" s="186">
        <f>IF(N258="zákl. přenesená",J258,0)</f>
        <v>0</v>
      </c>
      <c r="BH258" s="186">
        <f>IF(N258="sníž. přenesená",J258,0)</f>
        <v>0</v>
      </c>
      <c r="BI258" s="186">
        <f>IF(N258="nulová",J258,0)</f>
        <v>0</v>
      </c>
      <c r="BJ258" s="18" t="s">
        <v>81</v>
      </c>
      <c r="BK258" s="186">
        <f>ROUND(I258*H258,2)</f>
        <v>0</v>
      </c>
      <c r="BL258" s="18" t="s">
        <v>132</v>
      </c>
      <c r="BM258" s="185" t="s">
        <v>694</v>
      </c>
    </row>
    <row r="259" spans="1:65" s="2" customFormat="1" ht="11.25">
      <c r="A259" s="35"/>
      <c r="B259" s="36"/>
      <c r="C259" s="37"/>
      <c r="D259" s="187" t="s">
        <v>134</v>
      </c>
      <c r="E259" s="37"/>
      <c r="F259" s="188" t="s">
        <v>409</v>
      </c>
      <c r="G259" s="37"/>
      <c r="H259" s="37"/>
      <c r="I259" s="189"/>
      <c r="J259" s="37"/>
      <c r="K259" s="37"/>
      <c r="L259" s="40"/>
      <c r="M259" s="190"/>
      <c r="N259" s="191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134</v>
      </c>
      <c r="AU259" s="18" t="s">
        <v>83</v>
      </c>
    </row>
    <row r="260" spans="1:65" s="2" customFormat="1" ht="19.5">
      <c r="A260" s="35"/>
      <c r="B260" s="36"/>
      <c r="C260" s="37"/>
      <c r="D260" s="192" t="s">
        <v>136</v>
      </c>
      <c r="E260" s="37"/>
      <c r="F260" s="193" t="s">
        <v>410</v>
      </c>
      <c r="G260" s="37"/>
      <c r="H260" s="37"/>
      <c r="I260" s="189"/>
      <c r="J260" s="37"/>
      <c r="K260" s="37"/>
      <c r="L260" s="40"/>
      <c r="M260" s="190"/>
      <c r="N260" s="191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136</v>
      </c>
      <c r="AU260" s="18" t="s">
        <v>83</v>
      </c>
    </row>
    <row r="261" spans="1:65" s="13" customFormat="1" ht="11.25">
      <c r="B261" s="194"/>
      <c r="C261" s="195"/>
      <c r="D261" s="192" t="s">
        <v>138</v>
      </c>
      <c r="E261" s="196" t="s">
        <v>19</v>
      </c>
      <c r="F261" s="197" t="s">
        <v>695</v>
      </c>
      <c r="G261" s="195"/>
      <c r="H261" s="198">
        <v>40176</v>
      </c>
      <c r="I261" s="199"/>
      <c r="J261" s="195"/>
      <c r="K261" s="195"/>
      <c r="L261" s="200"/>
      <c r="M261" s="201"/>
      <c r="N261" s="202"/>
      <c r="O261" s="202"/>
      <c r="P261" s="202"/>
      <c r="Q261" s="202"/>
      <c r="R261" s="202"/>
      <c r="S261" s="202"/>
      <c r="T261" s="203"/>
      <c r="AT261" s="204" t="s">
        <v>138</v>
      </c>
      <c r="AU261" s="204" t="s">
        <v>83</v>
      </c>
      <c r="AV261" s="13" t="s">
        <v>83</v>
      </c>
      <c r="AW261" s="13" t="s">
        <v>35</v>
      </c>
      <c r="AX261" s="13" t="s">
        <v>81</v>
      </c>
      <c r="AY261" s="204" t="s">
        <v>124</v>
      </c>
    </row>
    <row r="262" spans="1:65" s="2" customFormat="1" ht="16.5" customHeight="1">
      <c r="A262" s="35"/>
      <c r="B262" s="36"/>
      <c r="C262" s="174" t="s">
        <v>467</v>
      </c>
      <c r="D262" s="174" t="s">
        <v>127</v>
      </c>
      <c r="E262" s="175" t="s">
        <v>696</v>
      </c>
      <c r="F262" s="176" t="s">
        <v>697</v>
      </c>
      <c r="G262" s="177" t="s">
        <v>130</v>
      </c>
      <c r="H262" s="178">
        <v>8900</v>
      </c>
      <c r="I262" s="179"/>
      <c r="J262" s="180">
        <f>ROUND(I262*H262,2)</f>
        <v>0</v>
      </c>
      <c r="K262" s="176" t="s">
        <v>131</v>
      </c>
      <c r="L262" s="40"/>
      <c r="M262" s="181" t="s">
        <v>19</v>
      </c>
      <c r="N262" s="182" t="s">
        <v>44</v>
      </c>
      <c r="O262" s="65"/>
      <c r="P262" s="183">
        <f>O262*H262</f>
        <v>0</v>
      </c>
      <c r="Q262" s="183">
        <v>0</v>
      </c>
      <c r="R262" s="183">
        <f>Q262*H262</f>
        <v>0</v>
      </c>
      <c r="S262" s="183">
        <v>0</v>
      </c>
      <c r="T262" s="184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5" t="s">
        <v>132</v>
      </c>
      <c r="AT262" s="185" t="s">
        <v>127</v>
      </c>
      <c r="AU262" s="185" t="s">
        <v>83</v>
      </c>
      <c r="AY262" s="18" t="s">
        <v>124</v>
      </c>
      <c r="BE262" s="186">
        <f>IF(N262="základní",J262,0)</f>
        <v>0</v>
      </c>
      <c r="BF262" s="186">
        <f>IF(N262="snížená",J262,0)</f>
        <v>0</v>
      </c>
      <c r="BG262" s="186">
        <f>IF(N262="zákl. přenesená",J262,0)</f>
        <v>0</v>
      </c>
      <c r="BH262" s="186">
        <f>IF(N262="sníž. přenesená",J262,0)</f>
        <v>0</v>
      </c>
      <c r="BI262" s="186">
        <f>IF(N262="nulová",J262,0)</f>
        <v>0</v>
      </c>
      <c r="BJ262" s="18" t="s">
        <v>81</v>
      </c>
      <c r="BK262" s="186">
        <f>ROUND(I262*H262,2)</f>
        <v>0</v>
      </c>
      <c r="BL262" s="18" t="s">
        <v>132</v>
      </c>
      <c r="BM262" s="185" t="s">
        <v>698</v>
      </c>
    </row>
    <row r="263" spans="1:65" s="2" customFormat="1" ht="11.25">
      <c r="A263" s="35"/>
      <c r="B263" s="36"/>
      <c r="C263" s="37"/>
      <c r="D263" s="187" t="s">
        <v>134</v>
      </c>
      <c r="E263" s="37"/>
      <c r="F263" s="188" t="s">
        <v>699</v>
      </c>
      <c r="G263" s="37"/>
      <c r="H263" s="37"/>
      <c r="I263" s="189"/>
      <c r="J263" s="37"/>
      <c r="K263" s="37"/>
      <c r="L263" s="40"/>
      <c r="M263" s="190"/>
      <c r="N263" s="191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134</v>
      </c>
      <c r="AU263" s="18" t="s">
        <v>83</v>
      </c>
    </row>
    <row r="264" spans="1:65" s="2" customFormat="1" ht="19.5">
      <c r="A264" s="35"/>
      <c r="B264" s="36"/>
      <c r="C264" s="37"/>
      <c r="D264" s="192" t="s">
        <v>136</v>
      </c>
      <c r="E264" s="37"/>
      <c r="F264" s="193" t="s">
        <v>700</v>
      </c>
      <c r="G264" s="37"/>
      <c r="H264" s="37"/>
      <c r="I264" s="189"/>
      <c r="J264" s="37"/>
      <c r="K264" s="37"/>
      <c r="L264" s="40"/>
      <c r="M264" s="190"/>
      <c r="N264" s="191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136</v>
      </c>
      <c r="AU264" s="18" t="s">
        <v>83</v>
      </c>
    </row>
    <row r="265" spans="1:65" s="13" customFormat="1" ht="11.25">
      <c r="B265" s="194"/>
      <c r="C265" s="195"/>
      <c r="D265" s="192" t="s">
        <v>138</v>
      </c>
      <c r="E265" s="196" t="s">
        <v>19</v>
      </c>
      <c r="F265" s="197" t="s">
        <v>701</v>
      </c>
      <c r="G265" s="195"/>
      <c r="H265" s="198">
        <v>8900</v>
      </c>
      <c r="I265" s="199"/>
      <c r="J265" s="195"/>
      <c r="K265" s="195"/>
      <c r="L265" s="200"/>
      <c r="M265" s="201"/>
      <c r="N265" s="202"/>
      <c r="O265" s="202"/>
      <c r="P265" s="202"/>
      <c r="Q265" s="202"/>
      <c r="R265" s="202"/>
      <c r="S265" s="202"/>
      <c r="T265" s="203"/>
      <c r="AT265" s="204" t="s">
        <v>138</v>
      </c>
      <c r="AU265" s="204" t="s">
        <v>83</v>
      </c>
      <c r="AV265" s="13" t="s">
        <v>83</v>
      </c>
      <c r="AW265" s="13" t="s">
        <v>35</v>
      </c>
      <c r="AX265" s="13" t="s">
        <v>81</v>
      </c>
      <c r="AY265" s="204" t="s">
        <v>124</v>
      </c>
    </row>
    <row r="266" spans="1:65" s="2" customFormat="1" ht="16.5" customHeight="1">
      <c r="A266" s="35"/>
      <c r="B266" s="36"/>
      <c r="C266" s="174" t="s">
        <v>471</v>
      </c>
      <c r="D266" s="174" t="s">
        <v>127</v>
      </c>
      <c r="E266" s="175" t="s">
        <v>413</v>
      </c>
      <c r="F266" s="176" t="s">
        <v>414</v>
      </c>
      <c r="G266" s="177" t="s">
        <v>242</v>
      </c>
      <c r="H266" s="178">
        <v>119.12</v>
      </c>
      <c r="I266" s="179"/>
      <c r="J266" s="180">
        <f>ROUND(I266*H266,2)</f>
        <v>0</v>
      </c>
      <c r="K266" s="176" t="s">
        <v>131</v>
      </c>
      <c r="L266" s="40"/>
      <c r="M266" s="181" t="s">
        <v>19</v>
      </c>
      <c r="N266" s="182" t="s">
        <v>44</v>
      </c>
      <c r="O266" s="65"/>
      <c r="P266" s="183">
        <f>O266*H266</f>
        <v>0</v>
      </c>
      <c r="Q266" s="183">
        <v>0</v>
      </c>
      <c r="R266" s="183">
        <f>Q266*H266</f>
        <v>0</v>
      </c>
      <c r="S266" s="183">
        <v>0</v>
      </c>
      <c r="T266" s="184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5" t="s">
        <v>132</v>
      </c>
      <c r="AT266" s="185" t="s">
        <v>127</v>
      </c>
      <c r="AU266" s="185" t="s">
        <v>83</v>
      </c>
      <c r="AY266" s="18" t="s">
        <v>124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18" t="s">
        <v>81</v>
      </c>
      <c r="BK266" s="186">
        <f>ROUND(I266*H266,2)</f>
        <v>0</v>
      </c>
      <c r="BL266" s="18" t="s">
        <v>132</v>
      </c>
      <c r="BM266" s="185" t="s">
        <v>702</v>
      </c>
    </row>
    <row r="267" spans="1:65" s="2" customFormat="1" ht="11.25">
      <c r="A267" s="35"/>
      <c r="B267" s="36"/>
      <c r="C267" s="37"/>
      <c r="D267" s="187" t="s">
        <v>134</v>
      </c>
      <c r="E267" s="37"/>
      <c r="F267" s="188" t="s">
        <v>416</v>
      </c>
      <c r="G267" s="37"/>
      <c r="H267" s="37"/>
      <c r="I267" s="189"/>
      <c r="J267" s="37"/>
      <c r="K267" s="37"/>
      <c r="L267" s="40"/>
      <c r="M267" s="190"/>
      <c r="N267" s="191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134</v>
      </c>
      <c r="AU267" s="18" t="s">
        <v>83</v>
      </c>
    </row>
    <row r="268" spans="1:65" s="2" customFormat="1" ht="29.25">
      <c r="A268" s="35"/>
      <c r="B268" s="36"/>
      <c r="C268" s="37"/>
      <c r="D268" s="192" t="s">
        <v>136</v>
      </c>
      <c r="E268" s="37"/>
      <c r="F268" s="193" t="s">
        <v>417</v>
      </c>
      <c r="G268" s="37"/>
      <c r="H268" s="37"/>
      <c r="I268" s="189"/>
      <c r="J268" s="37"/>
      <c r="K268" s="37"/>
      <c r="L268" s="40"/>
      <c r="M268" s="190"/>
      <c r="N268" s="191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136</v>
      </c>
      <c r="AU268" s="18" t="s">
        <v>83</v>
      </c>
    </row>
    <row r="269" spans="1:65" s="13" customFormat="1" ht="11.25">
      <c r="B269" s="194"/>
      <c r="C269" s="195"/>
      <c r="D269" s="192" t="s">
        <v>138</v>
      </c>
      <c r="E269" s="196" t="s">
        <v>19</v>
      </c>
      <c r="F269" s="197" t="s">
        <v>703</v>
      </c>
      <c r="G269" s="195"/>
      <c r="H269" s="198">
        <v>34.799999999999997</v>
      </c>
      <c r="I269" s="199"/>
      <c r="J269" s="195"/>
      <c r="K269" s="195"/>
      <c r="L269" s="200"/>
      <c r="M269" s="201"/>
      <c r="N269" s="202"/>
      <c r="O269" s="202"/>
      <c r="P269" s="202"/>
      <c r="Q269" s="202"/>
      <c r="R269" s="202"/>
      <c r="S269" s="202"/>
      <c r="T269" s="203"/>
      <c r="AT269" s="204" t="s">
        <v>138</v>
      </c>
      <c r="AU269" s="204" t="s">
        <v>83</v>
      </c>
      <c r="AV269" s="13" t="s">
        <v>83</v>
      </c>
      <c r="AW269" s="13" t="s">
        <v>35</v>
      </c>
      <c r="AX269" s="13" t="s">
        <v>73</v>
      </c>
      <c r="AY269" s="204" t="s">
        <v>124</v>
      </c>
    </row>
    <row r="270" spans="1:65" s="13" customFormat="1" ht="11.25">
      <c r="B270" s="194"/>
      <c r="C270" s="195"/>
      <c r="D270" s="192" t="s">
        <v>138</v>
      </c>
      <c r="E270" s="196" t="s">
        <v>19</v>
      </c>
      <c r="F270" s="197" t="s">
        <v>704</v>
      </c>
      <c r="G270" s="195"/>
      <c r="H270" s="198">
        <v>84.32</v>
      </c>
      <c r="I270" s="199"/>
      <c r="J270" s="195"/>
      <c r="K270" s="195"/>
      <c r="L270" s="200"/>
      <c r="M270" s="201"/>
      <c r="N270" s="202"/>
      <c r="O270" s="202"/>
      <c r="P270" s="202"/>
      <c r="Q270" s="202"/>
      <c r="R270" s="202"/>
      <c r="S270" s="202"/>
      <c r="T270" s="203"/>
      <c r="AT270" s="204" t="s">
        <v>138</v>
      </c>
      <c r="AU270" s="204" t="s">
        <v>83</v>
      </c>
      <c r="AV270" s="13" t="s">
        <v>83</v>
      </c>
      <c r="AW270" s="13" t="s">
        <v>35</v>
      </c>
      <c r="AX270" s="13" t="s">
        <v>73</v>
      </c>
      <c r="AY270" s="204" t="s">
        <v>124</v>
      </c>
    </row>
    <row r="271" spans="1:65" s="14" customFormat="1" ht="11.25">
      <c r="B271" s="215"/>
      <c r="C271" s="216"/>
      <c r="D271" s="192" t="s">
        <v>138</v>
      </c>
      <c r="E271" s="217" t="s">
        <v>19</v>
      </c>
      <c r="F271" s="218" t="s">
        <v>278</v>
      </c>
      <c r="G271" s="216"/>
      <c r="H271" s="219">
        <v>119.11999999999999</v>
      </c>
      <c r="I271" s="220"/>
      <c r="J271" s="216"/>
      <c r="K271" s="216"/>
      <c r="L271" s="221"/>
      <c r="M271" s="222"/>
      <c r="N271" s="223"/>
      <c r="O271" s="223"/>
      <c r="P271" s="223"/>
      <c r="Q271" s="223"/>
      <c r="R271" s="223"/>
      <c r="S271" s="223"/>
      <c r="T271" s="224"/>
      <c r="AT271" s="225" t="s">
        <v>138</v>
      </c>
      <c r="AU271" s="225" t="s">
        <v>83</v>
      </c>
      <c r="AV271" s="14" t="s">
        <v>132</v>
      </c>
      <c r="AW271" s="14" t="s">
        <v>35</v>
      </c>
      <c r="AX271" s="14" t="s">
        <v>81</v>
      </c>
      <c r="AY271" s="225" t="s">
        <v>124</v>
      </c>
    </row>
    <row r="272" spans="1:65" s="2" customFormat="1" ht="16.5" customHeight="1">
      <c r="A272" s="35"/>
      <c r="B272" s="36"/>
      <c r="C272" s="174" t="s">
        <v>477</v>
      </c>
      <c r="D272" s="174" t="s">
        <v>127</v>
      </c>
      <c r="E272" s="175" t="s">
        <v>421</v>
      </c>
      <c r="F272" s="176" t="s">
        <v>422</v>
      </c>
      <c r="G272" s="177" t="s">
        <v>242</v>
      </c>
      <c r="H272" s="178">
        <v>119.12</v>
      </c>
      <c r="I272" s="179"/>
      <c r="J272" s="180">
        <f>ROUND(I272*H272,2)</f>
        <v>0</v>
      </c>
      <c r="K272" s="176" t="s">
        <v>131</v>
      </c>
      <c r="L272" s="40"/>
      <c r="M272" s="181" t="s">
        <v>19</v>
      </c>
      <c r="N272" s="182" t="s">
        <v>44</v>
      </c>
      <c r="O272" s="65"/>
      <c r="P272" s="183">
        <f>O272*H272</f>
        <v>0</v>
      </c>
      <c r="Q272" s="183">
        <v>0</v>
      </c>
      <c r="R272" s="183">
        <f>Q272*H272</f>
        <v>0</v>
      </c>
      <c r="S272" s="183">
        <v>0</v>
      </c>
      <c r="T272" s="184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85" t="s">
        <v>132</v>
      </c>
      <c r="AT272" s="185" t="s">
        <v>127</v>
      </c>
      <c r="AU272" s="185" t="s">
        <v>83</v>
      </c>
      <c r="AY272" s="18" t="s">
        <v>124</v>
      </c>
      <c r="BE272" s="186">
        <f>IF(N272="základní",J272,0)</f>
        <v>0</v>
      </c>
      <c r="BF272" s="186">
        <f>IF(N272="snížená",J272,0)</f>
        <v>0</v>
      </c>
      <c r="BG272" s="186">
        <f>IF(N272="zákl. přenesená",J272,0)</f>
        <v>0</v>
      </c>
      <c r="BH272" s="186">
        <f>IF(N272="sníž. přenesená",J272,0)</f>
        <v>0</v>
      </c>
      <c r="BI272" s="186">
        <f>IF(N272="nulová",J272,0)</f>
        <v>0</v>
      </c>
      <c r="BJ272" s="18" t="s">
        <v>81</v>
      </c>
      <c r="BK272" s="186">
        <f>ROUND(I272*H272,2)</f>
        <v>0</v>
      </c>
      <c r="BL272" s="18" t="s">
        <v>132</v>
      </c>
      <c r="BM272" s="185" t="s">
        <v>705</v>
      </c>
    </row>
    <row r="273" spans="1:65" s="2" customFormat="1" ht="11.25">
      <c r="A273" s="35"/>
      <c r="B273" s="36"/>
      <c r="C273" s="37"/>
      <c r="D273" s="187" t="s">
        <v>134</v>
      </c>
      <c r="E273" s="37"/>
      <c r="F273" s="188" t="s">
        <v>424</v>
      </c>
      <c r="G273" s="37"/>
      <c r="H273" s="37"/>
      <c r="I273" s="189"/>
      <c r="J273" s="37"/>
      <c r="K273" s="37"/>
      <c r="L273" s="40"/>
      <c r="M273" s="190"/>
      <c r="N273" s="191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134</v>
      </c>
      <c r="AU273" s="18" t="s">
        <v>83</v>
      </c>
    </row>
    <row r="274" spans="1:65" s="2" customFormat="1" ht="16.5" customHeight="1">
      <c r="A274" s="35"/>
      <c r="B274" s="36"/>
      <c r="C274" s="174" t="s">
        <v>483</v>
      </c>
      <c r="D274" s="174" t="s">
        <v>127</v>
      </c>
      <c r="E274" s="175" t="s">
        <v>426</v>
      </c>
      <c r="F274" s="176" t="s">
        <v>264</v>
      </c>
      <c r="G274" s="177" t="s">
        <v>242</v>
      </c>
      <c r="H274" s="178">
        <v>595.6</v>
      </c>
      <c r="I274" s="179"/>
      <c r="J274" s="180">
        <f>ROUND(I274*H274,2)</f>
        <v>0</v>
      </c>
      <c r="K274" s="176" t="s">
        <v>131</v>
      </c>
      <c r="L274" s="40"/>
      <c r="M274" s="181" t="s">
        <v>19</v>
      </c>
      <c r="N274" s="182" t="s">
        <v>44</v>
      </c>
      <c r="O274" s="65"/>
      <c r="P274" s="183">
        <f>O274*H274</f>
        <v>0</v>
      </c>
      <c r="Q274" s="183">
        <v>0</v>
      </c>
      <c r="R274" s="183">
        <f>Q274*H274</f>
        <v>0</v>
      </c>
      <c r="S274" s="183">
        <v>0</v>
      </c>
      <c r="T274" s="184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5" t="s">
        <v>132</v>
      </c>
      <c r="AT274" s="185" t="s">
        <v>127</v>
      </c>
      <c r="AU274" s="185" t="s">
        <v>83</v>
      </c>
      <c r="AY274" s="18" t="s">
        <v>124</v>
      </c>
      <c r="BE274" s="186">
        <f>IF(N274="základní",J274,0)</f>
        <v>0</v>
      </c>
      <c r="BF274" s="186">
        <f>IF(N274="snížená",J274,0)</f>
        <v>0</v>
      </c>
      <c r="BG274" s="186">
        <f>IF(N274="zákl. přenesená",J274,0)</f>
        <v>0</v>
      </c>
      <c r="BH274" s="186">
        <f>IF(N274="sníž. přenesená",J274,0)</f>
        <v>0</v>
      </c>
      <c r="BI274" s="186">
        <f>IF(N274="nulová",J274,0)</f>
        <v>0</v>
      </c>
      <c r="BJ274" s="18" t="s">
        <v>81</v>
      </c>
      <c r="BK274" s="186">
        <f>ROUND(I274*H274,2)</f>
        <v>0</v>
      </c>
      <c r="BL274" s="18" t="s">
        <v>132</v>
      </c>
      <c r="BM274" s="185" t="s">
        <v>706</v>
      </c>
    </row>
    <row r="275" spans="1:65" s="2" customFormat="1" ht="11.25">
      <c r="A275" s="35"/>
      <c r="B275" s="36"/>
      <c r="C275" s="37"/>
      <c r="D275" s="187" t="s">
        <v>134</v>
      </c>
      <c r="E275" s="37"/>
      <c r="F275" s="188" t="s">
        <v>428</v>
      </c>
      <c r="G275" s="37"/>
      <c r="H275" s="37"/>
      <c r="I275" s="189"/>
      <c r="J275" s="37"/>
      <c r="K275" s="37"/>
      <c r="L275" s="40"/>
      <c r="M275" s="190"/>
      <c r="N275" s="191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134</v>
      </c>
      <c r="AU275" s="18" t="s">
        <v>83</v>
      </c>
    </row>
    <row r="276" spans="1:65" s="2" customFormat="1" ht="19.5">
      <c r="A276" s="35"/>
      <c r="B276" s="36"/>
      <c r="C276" s="37"/>
      <c r="D276" s="192" t="s">
        <v>136</v>
      </c>
      <c r="E276" s="37"/>
      <c r="F276" s="193" t="s">
        <v>429</v>
      </c>
      <c r="G276" s="37"/>
      <c r="H276" s="37"/>
      <c r="I276" s="189"/>
      <c r="J276" s="37"/>
      <c r="K276" s="37"/>
      <c r="L276" s="40"/>
      <c r="M276" s="190"/>
      <c r="N276" s="191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136</v>
      </c>
      <c r="AU276" s="18" t="s">
        <v>83</v>
      </c>
    </row>
    <row r="277" spans="1:65" s="13" customFormat="1" ht="11.25">
      <c r="B277" s="194"/>
      <c r="C277" s="195"/>
      <c r="D277" s="192" t="s">
        <v>138</v>
      </c>
      <c r="E277" s="196" t="s">
        <v>19</v>
      </c>
      <c r="F277" s="197" t="s">
        <v>707</v>
      </c>
      <c r="G277" s="195"/>
      <c r="H277" s="198">
        <v>595.6</v>
      </c>
      <c r="I277" s="199"/>
      <c r="J277" s="195"/>
      <c r="K277" s="195"/>
      <c r="L277" s="200"/>
      <c r="M277" s="201"/>
      <c r="N277" s="202"/>
      <c r="O277" s="202"/>
      <c r="P277" s="202"/>
      <c r="Q277" s="202"/>
      <c r="R277" s="202"/>
      <c r="S277" s="202"/>
      <c r="T277" s="203"/>
      <c r="AT277" s="204" t="s">
        <v>138</v>
      </c>
      <c r="AU277" s="204" t="s">
        <v>83</v>
      </c>
      <c r="AV277" s="13" t="s">
        <v>83</v>
      </c>
      <c r="AW277" s="13" t="s">
        <v>35</v>
      </c>
      <c r="AX277" s="13" t="s">
        <v>81</v>
      </c>
      <c r="AY277" s="204" t="s">
        <v>124</v>
      </c>
    </row>
    <row r="278" spans="1:65" s="12" customFormat="1" ht="22.9" customHeight="1">
      <c r="B278" s="158"/>
      <c r="C278" s="159"/>
      <c r="D278" s="160" t="s">
        <v>72</v>
      </c>
      <c r="E278" s="172" t="s">
        <v>431</v>
      </c>
      <c r="F278" s="172" t="s">
        <v>432</v>
      </c>
      <c r="G278" s="159"/>
      <c r="H278" s="159"/>
      <c r="I278" s="162"/>
      <c r="J278" s="173">
        <f>BK278</f>
        <v>0</v>
      </c>
      <c r="K278" s="159"/>
      <c r="L278" s="164"/>
      <c r="M278" s="165"/>
      <c r="N278" s="166"/>
      <c r="O278" s="166"/>
      <c r="P278" s="167">
        <f>SUM(P279:P309)</f>
        <v>0</v>
      </c>
      <c r="Q278" s="166"/>
      <c r="R278" s="167">
        <f>SUM(R279:R309)</f>
        <v>0</v>
      </c>
      <c r="S278" s="166"/>
      <c r="T278" s="168">
        <f>SUM(T279:T309)</f>
        <v>0</v>
      </c>
      <c r="AR278" s="169" t="s">
        <v>81</v>
      </c>
      <c r="AT278" s="170" t="s">
        <v>72</v>
      </c>
      <c r="AU278" s="170" t="s">
        <v>81</v>
      </c>
      <c r="AY278" s="169" t="s">
        <v>124</v>
      </c>
      <c r="BK278" s="171">
        <f>SUM(BK279:BK309)</f>
        <v>0</v>
      </c>
    </row>
    <row r="279" spans="1:65" s="2" customFormat="1" ht="16.5" customHeight="1">
      <c r="A279" s="35"/>
      <c r="B279" s="36"/>
      <c r="C279" s="174" t="s">
        <v>486</v>
      </c>
      <c r="D279" s="174" t="s">
        <v>127</v>
      </c>
      <c r="E279" s="175" t="s">
        <v>434</v>
      </c>
      <c r="F279" s="176" t="s">
        <v>390</v>
      </c>
      <c r="G279" s="177" t="s">
        <v>151</v>
      </c>
      <c r="H279" s="178">
        <v>87</v>
      </c>
      <c r="I279" s="179"/>
      <c r="J279" s="180">
        <f>ROUND(I279*H279,2)</f>
        <v>0</v>
      </c>
      <c r="K279" s="176" t="s">
        <v>19</v>
      </c>
      <c r="L279" s="40"/>
      <c r="M279" s="181" t="s">
        <v>19</v>
      </c>
      <c r="N279" s="182" t="s">
        <v>44</v>
      </c>
      <c r="O279" s="65"/>
      <c r="P279" s="183">
        <f>O279*H279</f>
        <v>0</v>
      </c>
      <c r="Q279" s="183">
        <v>0</v>
      </c>
      <c r="R279" s="183">
        <f>Q279*H279</f>
        <v>0</v>
      </c>
      <c r="S279" s="183">
        <v>0</v>
      </c>
      <c r="T279" s="184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5" t="s">
        <v>132</v>
      </c>
      <c r="AT279" s="185" t="s">
        <v>127</v>
      </c>
      <c r="AU279" s="185" t="s">
        <v>83</v>
      </c>
      <c r="AY279" s="18" t="s">
        <v>124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0</v>
      </c>
      <c r="BH279" s="186">
        <f>IF(N279="sníž. přenesená",J279,0)</f>
        <v>0</v>
      </c>
      <c r="BI279" s="186">
        <f>IF(N279="nulová",J279,0)</f>
        <v>0</v>
      </c>
      <c r="BJ279" s="18" t="s">
        <v>81</v>
      </c>
      <c r="BK279" s="186">
        <f>ROUND(I279*H279,2)</f>
        <v>0</v>
      </c>
      <c r="BL279" s="18" t="s">
        <v>132</v>
      </c>
      <c r="BM279" s="185" t="s">
        <v>708</v>
      </c>
    </row>
    <row r="280" spans="1:65" s="2" customFormat="1" ht="19.5">
      <c r="A280" s="35"/>
      <c r="B280" s="36"/>
      <c r="C280" s="37"/>
      <c r="D280" s="192" t="s">
        <v>136</v>
      </c>
      <c r="E280" s="37"/>
      <c r="F280" s="193" t="s">
        <v>392</v>
      </c>
      <c r="G280" s="37"/>
      <c r="H280" s="37"/>
      <c r="I280" s="189"/>
      <c r="J280" s="37"/>
      <c r="K280" s="37"/>
      <c r="L280" s="40"/>
      <c r="M280" s="190"/>
      <c r="N280" s="191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136</v>
      </c>
      <c r="AU280" s="18" t="s">
        <v>83</v>
      </c>
    </row>
    <row r="281" spans="1:65" s="13" customFormat="1" ht="11.25">
      <c r="B281" s="194"/>
      <c r="C281" s="195"/>
      <c r="D281" s="192" t="s">
        <v>138</v>
      </c>
      <c r="E281" s="196" t="s">
        <v>19</v>
      </c>
      <c r="F281" s="197" t="s">
        <v>709</v>
      </c>
      <c r="G281" s="195"/>
      <c r="H281" s="198">
        <v>87</v>
      </c>
      <c r="I281" s="199"/>
      <c r="J281" s="195"/>
      <c r="K281" s="195"/>
      <c r="L281" s="200"/>
      <c r="M281" s="201"/>
      <c r="N281" s="202"/>
      <c r="O281" s="202"/>
      <c r="P281" s="202"/>
      <c r="Q281" s="202"/>
      <c r="R281" s="202"/>
      <c r="S281" s="202"/>
      <c r="T281" s="203"/>
      <c r="AT281" s="204" t="s">
        <v>138</v>
      </c>
      <c r="AU281" s="204" t="s">
        <v>83</v>
      </c>
      <c r="AV281" s="13" t="s">
        <v>83</v>
      </c>
      <c r="AW281" s="13" t="s">
        <v>35</v>
      </c>
      <c r="AX281" s="13" t="s">
        <v>81</v>
      </c>
      <c r="AY281" s="204" t="s">
        <v>124</v>
      </c>
    </row>
    <row r="282" spans="1:65" s="2" customFormat="1" ht="24.2" customHeight="1">
      <c r="A282" s="35"/>
      <c r="B282" s="36"/>
      <c r="C282" s="174" t="s">
        <v>489</v>
      </c>
      <c r="D282" s="174" t="s">
        <v>127</v>
      </c>
      <c r="E282" s="175" t="s">
        <v>437</v>
      </c>
      <c r="F282" s="176" t="s">
        <v>395</v>
      </c>
      <c r="G282" s="177" t="s">
        <v>151</v>
      </c>
      <c r="H282" s="178">
        <v>1228</v>
      </c>
      <c r="I282" s="179"/>
      <c r="J282" s="180">
        <f>ROUND(I282*H282,2)</f>
        <v>0</v>
      </c>
      <c r="K282" s="176" t="s">
        <v>19</v>
      </c>
      <c r="L282" s="40"/>
      <c r="M282" s="181" t="s">
        <v>19</v>
      </c>
      <c r="N282" s="182" t="s">
        <v>44</v>
      </c>
      <c r="O282" s="65"/>
      <c r="P282" s="183">
        <f>O282*H282</f>
        <v>0</v>
      </c>
      <c r="Q282" s="183">
        <v>0</v>
      </c>
      <c r="R282" s="183">
        <f>Q282*H282</f>
        <v>0</v>
      </c>
      <c r="S282" s="183">
        <v>0</v>
      </c>
      <c r="T282" s="184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5" t="s">
        <v>132</v>
      </c>
      <c r="AT282" s="185" t="s">
        <v>127</v>
      </c>
      <c r="AU282" s="185" t="s">
        <v>83</v>
      </c>
      <c r="AY282" s="18" t="s">
        <v>124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18" t="s">
        <v>81</v>
      </c>
      <c r="BK282" s="186">
        <f>ROUND(I282*H282,2)</f>
        <v>0</v>
      </c>
      <c r="BL282" s="18" t="s">
        <v>132</v>
      </c>
      <c r="BM282" s="185" t="s">
        <v>710</v>
      </c>
    </row>
    <row r="283" spans="1:65" s="2" customFormat="1" ht="19.5">
      <c r="A283" s="35"/>
      <c r="B283" s="36"/>
      <c r="C283" s="37"/>
      <c r="D283" s="192" t="s">
        <v>136</v>
      </c>
      <c r="E283" s="37"/>
      <c r="F283" s="193" t="s">
        <v>397</v>
      </c>
      <c r="G283" s="37"/>
      <c r="H283" s="37"/>
      <c r="I283" s="189"/>
      <c r="J283" s="37"/>
      <c r="K283" s="37"/>
      <c r="L283" s="40"/>
      <c r="M283" s="190"/>
      <c r="N283" s="191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136</v>
      </c>
      <c r="AU283" s="18" t="s">
        <v>83</v>
      </c>
    </row>
    <row r="284" spans="1:65" s="13" customFormat="1" ht="11.25">
      <c r="B284" s="194"/>
      <c r="C284" s="195"/>
      <c r="D284" s="192" t="s">
        <v>138</v>
      </c>
      <c r="E284" s="196" t="s">
        <v>19</v>
      </c>
      <c r="F284" s="197" t="s">
        <v>689</v>
      </c>
      <c r="G284" s="195"/>
      <c r="H284" s="198">
        <v>174</v>
      </c>
      <c r="I284" s="199"/>
      <c r="J284" s="195"/>
      <c r="K284" s="195"/>
      <c r="L284" s="200"/>
      <c r="M284" s="201"/>
      <c r="N284" s="202"/>
      <c r="O284" s="202"/>
      <c r="P284" s="202"/>
      <c r="Q284" s="202"/>
      <c r="R284" s="202"/>
      <c r="S284" s="202"/>
      <c r="T284" s="203"/>
      <c r="AT284" s="204" t="s">
        <v>138</v>
      </c>
      <c r="AU284" s="204" t="s">
        <v>83</v>
      </c>
      <c r="AV284" s="13" t="s">
        <v>83</v>
      </c>
      <c r="AW284" s="13" t="s">
        <v>35</v>
      </c>
      <c r="AX284" s="13" t="s">
        <v>73</v>
      </c>
      <c r="AY284" s="204" t="s">
        <v>124</v>
      </c>
    </row>
    <row r="285" spans="1:65" s="13" customFormat="1" ht="11.25">
      <c r="B285" s="194"/>
      <c r="C285" s="195"/>
      <c r="D285" s="192" t="s">
        <v>138</v>
      </c>
      <c r="E285" s="196" t="s">
        <v>19</v>
      </c>
      <c r="F285" s="197" t="s">
        <v>690</v>
      </c>
      <c r="G285" s="195"/>
      <c r="H285" s="198">
        <v>1054</v>
      </c>
      <c r="I285" s="199"/>
      <c r="J285" s="195"/>
      <c r="K285" s="195"/>
      <c r="L285" s="200"/>
      <c r="M285" s="201"/>
      <c r="N285" s="202"/>
      <c r="O285" s="202"/>
      <c r="P285" s="202"/>
      <c r="Q285" s="202"/>
      <c r="R285" s="202"/>
      <c r="S285" s="202"/>
      <c r="T285" s="203"/>
      <c r="AT285" s="204" t="s">
        <v>138</v>
      </c>
      <c r="AU285" s="204" t="s">
        <v>83</v>
      </c>
      <c r="AV285" s="13" t="s">
        <v>83</v>
      </c>
      <c r="AW285" s="13" t="s">
        <v>35</v>
      </c>
      <c r="AX285" s="13" t="s">
        <v>73</v>
      </c>
      <c r="AY285" s="204" t="s">
        <v>124</v>
      </c>
    </row>
    <row r="286" spans="1:65" s="14" customFormat="1" ht="11.25">
      <c r="B286" s="215"/>
      <c r="C286" s="216"/>
      <c r="D286" s="192" t="s">
        <v>138</v>
      </c>
      <c r="E286" s="217" t="s">
        <v>19</v>
      </c>
      <c r="F286" s="218" t="s">
        <v>278</v>
      </c>
      <c r="G286" s="216"/>
      <c r="H286" s="219">
        <v>1228</v>
      </c>
      <c r="I286" s="220"/>
      <c r="J286" s="216"/>
      <c r="K286" s="216"/>
      <c r="L286" s="221"/>
      <c r="M286" s="222"/>
      <c r="N286" s="223"/>
      <c r="O286" s="223"/>
      <c r="P286" s="223"/>
      <c r="Q286" s="223"/>
      <c r="R286" s="223"/>
      <c r="S286" s="223"/>
      <c r="T286" s="224"/>
      <c r="AT286" s="225" t="s">
        <v>138</v>
      </c>
      <c r="AU286" s="225" t="s">
        <v>83</v>
      </c>
      <c r="AV286" s="14" t="s">
        <v>132</v>
      </c>
      <c r="AW286" s="14" t="s">
        <v>35</v>
      </c>
      <c r="AX286" s="14" t="s">
        <v>81</v>
      </c>
      <c r="AY286" s="225" t="s">
        <v>124</v>
      </c>
    </row>
    <row r="287" spans="1:65" s="2" customFormat="1" ht="16.5" customHeight="1">
      <c r="A287" s="35"/>
      <c r="B287" s="36"/>
      <c r="C287" s="174" t="s">
        <v>492</v>
      </c>
      <c r="D287" s="174" t="s">
        <v>127</v>
      </c>
      <c r="E287" s="175" t="s">
        <v>440</v>
      </c>
      <c r="F287" s="176" t="s">
        <v>402</v>
      </c>
      <c r="G287" s="177" t="s">
        <v>358</v>
      </c>
      <c r="H287" s="178">
        <v>2640</v>
      </c>
      <c r="I287" s="179"/>
      <c r="J287" s="180">
        <f>ROUND(I287*H287,2)</f>
        <v>0</v>
      </c>
      <c r="K287" s="176" t="s">
        <v>19</v>
      </c>
      <c r="L287" s="40"/>
      <c r="M287" s="181" t="s">
        <v>19</v>
      </c>
      <c r="N287" s="182" t="s">
        <v>44</v>
      </c>
      <c r="O287" s="65"/>
      <c r="P287" s="183">
        <f>O287*H287</f>
        <v>0</v>
      </c>
      <c r="Q287" s="183">
        <v>0</v>
      </c>
      <c r="R287" s="183">
        <f>Q287*H287</f>
        <v>0</v>
      </c>
      <c r="S287" s="183">
        <v>0</v>
      </c>
      <c r="T287" s="184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5" t="s">
        <v>132</v>
      </c>
      <c r="AT287" s="185" t="s">
        <v>127</v>
      </c>
      <c r="AU287" s="185" t="s">
        <v>83</v>
      </c>
      <c r="AY287" s="18" t="s">
        <v>124</v>
      </c>
      <c r="BE287" s="186">
        <f>IF(N287="základní",J287,0)</f>
        <v>0</v>
      </c>
      <c r="BF287" s="186">
        <f>IF(N287="snížená",J287,0)</f>
        <v>0</v>
      </c>
      <c r="BG287" s="186">
        <f>IF(N287="zákl. přenesená",J287,0)</f>
        <v>0</v>
      </c>
      <c r="BH287" s="186">
        <f>IF(N287="sníž. přenesená",J287,0)</f>
        <v>0</v>
      </c>
      <c r="BI287" s="186">
        <f>IF(N287="nulová",J287,0)</f>
        <v>0</v>
      </c>
      <c r="BJ287" s="18" t="s">
        <v>81</v>
      </c>
      <c r="BK287" s="186">
        <f>ROUND(I287*H287,2)</f>
        <v>0</v>
      </c>
      <c r="BL287" s="18" t="s">
        <v>132</v>
      </c>
      <c r="BM287" s="185" t="s">
        <v>711</v>
      </c>
    </row>
    <row r="288" spans="1:65" s="2" customFormat="1" ht="19.5">
      <c r="A288" s="35"/>
      <c r="B288" s="36"/>
      <c r="C288" s="37"/>
      <c r="D288" s="192" t="s">
        <v>136</v>
      </c>
      <c r="E288" s="37"/>
      <c r="F288" s="193" t="s">
        <v>397</v>
      </c>
      <c r="G288" s="37"/>
      <c r="H288" s="37"/>
      <c r="I288" s="189"/>
      <c r="J288" s="37"/>
      <c r="K288" s="37"/>
      <c r="L288" s="40"/>
      <c r="M288" s="190"/>
      <c r="N288" s="191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136</v>
      </c>
      <c r="AU288" s="18" t="s">
        <v>83</v>
      </c>
    </row>
    <row r="289" spans="1:65" s="13" customFormat="1" ht="11.25">
      <c r="B289" s="194"/>
      <c r="C289" s="195"/>
      <c r="D289" s="192" t="s">
        <v>138</v>
      </c>
      <c r="E289" s="196" t="s">
        <v>19</v>
      </c>
      <c r="F289" s="197" t="s">
        <v>693</v>
      </c>
      <c r="G289" s="195"/>
      <c r="H289" s="198">
        <v>2640</v>
      </c>
      <c r="I289" s="199"/>
      <c r="J289" s="195"/>
      <c r="K289" s="195"/>
      <c r="L289" s="200"/>
      <c r="M289" s="201"/>
      <c r="N289" s="202"/>
      <c r="O289" s="202"/>
      <c r="P289" s="202"/>
      <c r="Q289" s="202"/>
      <c r="R289" s="202"/>
      <c r="S289" s="202"/>
      <c r="T289" s="203"/>
      <c r="AT289" s="204" t="s">
        <v>138</v>
      </c>
      <c r="AU289" s="204" t="s">
        <v>83</v>
      </c>
      <c r="AV289" s="13" t="s">
        <v>83</v>
      </c>
      <c r="AW289" s="13" t="s">
        <v>35</v>
      </c>
      <c r="AX289" s="13" t="s">
        <v>81</v>
      </c>
      <c r="AY289" s="204" t="s">
        <v>124</v>
      </c>
    </row>
    <row r="290" spans="1:65" s="2" customFormat="1" ht="16.5" customHeight="1">
      <c r="A290" s="35"/>
      <c r="B290" s="36"/>
      <c r="C290" s="174" t="s">
        <v>499</v>
      </c>
      <c r="D290" s="174" t="s">
        <v>127</v>
      </c>
      <c r="E290" s="175" t="s">
        <v>406</v>
      </c>
      <c r="F290" s="176" t="s">
        <v>407</v>
      </c>
      <c r="G290" s="177" t="s">
        <v>130</v>
      </c>
      <c r="H290" s="178">
        <v>40176</v>
      </c>
      <c r="I290" s="179"/>
      <c r="J290" s="180">
        <f>ROUND(I290*H290,2)</f>
        <v>0</v>
      </c>
      <c r="K290" s="176" t="s">
        <v>131</v>
      </c>
      <c r="L290" s="40"/>
      <c r="M290" s="181" t="s">
        <v>19</v>
      </c>
      <c r="N290" s="182" t="s">
        <v>44</v>
      </c>
      <c r="O290" s="65"/>
      <c r="P290" s="183">
        <f>O290*H290</f>
        <v>0</v>
      </c>
      <c r="Q290" s="183">
        <v>0</v>
      </c>
      <c r="R290" s="183">
        <f>Q290*H290</f>
        <v>0</v>
      </c>
      <c r="S290" s="183">
        <v>0</v>
      </c>
      <c r="T290" s="184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5" t="s">
        <v>132</v>
      </c>
      <c r="AT290" s="185" t="s">
        <v>127</v>
      </c>
      <c r="AU290" s="185" t="s">
        <v>83</v>
      </c>
      <c r="AY290" s="18" t="s">
        <v>124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18" t="s">
        <v>81</v>
      </c>
      <c r="BK290" s="186">
        <f>ROUND(I290*H290,2)</f>
        <v>0</v>
      </c>
      <c r="BL290" s="18" t="s">
        <v>132</v>
      </c>
      <c r="BM290" s="185" t="s">
        <v>712</v>
      </c>
    </row>
    <row r="291" spans="1:65" s="2" customFormat="1" ht="11.25">
      <c r="A291" s="35"/>
      <c r="B291" s="36"/>
      <c r="C291" s="37"/>
      <c r="D291" s="187" t="s">
        <v>134</v>
      </c>
      <c r="E291" s="37"/>
      <c r="F291" s="188" t="s">
        <v>409</v>
      </c>
      <c r="G291" s="37"/>
      <c r="H291" s="37"/>
      <c r="I291" s="189"/>
      <c r="J291" s="37"/>
      <c r="K291" s="37"/>
      <c r="L291" s="40"/>
      <c r="M291" s="190"/>
      <c r="N291" s="191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134</v>
      </c>
      <c r="AU291" s="18" t="s">
        <v>83</v>
      </c>
    </row>
    <row r="292" spans="1:65" s="2" customFormat="1" ht="19.5">
      <c r="A292" s="35"/>
      <c r="B292" s="36"/>
      <c r="C292" s="37"/>
      <c r="D292" s="192" t="s">
        <v>136</v>
      </c>
      <c r="E292" s="37"/>
      <c r="F292" s="193" t="s">
        <v>410</v>
      </c>
      <c r="G292" s="37"/>
      <c r="H292" s="37"/>
      <c r="I292" s="189"/>
      <c r="J292" s="37"/>
      <c r="K292" s="37"/>
      <c r="L292" s="40"/>
      <c r="M292" s="190"/>
      <c r="N292" s="191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136</v>
      </c>
      <c r="AU292" s="18" t="s">
        <v>83</v>
      </c>
    </row>
    <row r="293" spans="1:65" s="13" customFormat="1" ht="11.25">
      <c r="B293" s="194"/>
      <c r="C293" s="195"/>
      <c r="D293" s="192" t="s">
        <v>138</v>
      </c>
      <c r="E293" s="196" t="s">
        <v>19</v>
      </c>
      <c r="F293" s="197" t="s">
        <v>695</v>
      </c>
      <c r="G293" s="195"/>
      <c r="H293" s="198">
        <v>40176</v>
      </c>
      <c r="I293" s="199"/>
      <c r="J293" s="195"/>
      <c r="K293" s="195"/>
      <c r="L293" s="200"/>
      <c r="M293" s="201"/>
      <c r="N293" s="202"/>
      <c r="O293" s="202"/>
      <c r="P293" s="202"/>
      <c r="Q293" s="202"/>
      <c r="R293" s="202"/>
      <c r="S293" s="202"/>
      <c r="T293" s="203"/>
      <c r="AT293" s="204" t="s">
        <v>138</v>
      </c>
      <c r="AU293" s="204" t="s">
        <v>83</v>
      </c>
      <c r="AV293" s="13" t="s">
        <v>83</v>
      </c>
      <c r="AW293" s="13" t="s">
        <v>35</v>
      </c>
      <c r="AX293" s="13" t="s">
        <v>81</v>
      </c>
      <c r="AY293" s="204" t="s">
        <v>124</v>
      </c>
    </row>
    <row r="294" spans="1:65" s="2" customFormat="1" ht="16.5" customHeight="1">
      <c r="A294" s="35"/>
      <c r="B294" s="36"/>
      <c r="C294" s="174" t="s">
        <v>505</v>
      </c>
      <c r="D294" s="174" t="s">
        <v>127</v>
      </c>
      <c r="E294" s="175" t="s">
        <v>713</v>
      </c>
      <c r="F294" s="176" t="s">
        <v>697</v>
      </c>
      <c r="G294" s="177" t="s">
        <v>130</v>
      </c>
      <c r="H294" s="178">
        <v>8900</v>
      </c>
      <c r="I294" s="179"/>
      <c r="J294" s="180">
        <f>ROUND(I294*H294,2)</f>
        <v>0</v>
      </c>
      <c r="K294" s="176" t="s">
        <v>131</v>
      </c>
      <c r="L294" s="40"/>
      <c r="M294" s="181" t="s">
        <v>19</v>
      </c>
      <c r="N294" s="182" t="s">
        <v>44</v>
      </c>
      <c r="O294" s="65"/>
      <c r="P294" s="183">
        <f>O294*H294</f>
        <v>0</v>
      </c>
      <c r="Q294" s="183">
        <v>0</v>
      </c>
      <c r="R294" s="183">
        <f>Q294*H294</f>
        <v>0</v>
      </c>
      <c r="S294" s="183">
        <v>0</v>
      </c>
      <c r="T294" s="184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85" t="s">
        <v>132</v>
      </c>
      <c r="AT294" s="185" t="s">
        <v>127</v>
      </c>
      <c r="AU294" s="185" t="s">
        <v>83</v>
      </c>
      <c r="AY294" s="18" t="s">
        <v>124</v>
      </c>
      <c r="BE294" s="186">
        <f>IF(N294="základní",J294,0)</f>
        <v>0</v>
      </c>
      <c r="BF294" s="186">
        <f>IF(N294="snížená",J294,0)</f>
        <v>0</v>
      </c>
      <c r="BG294" s="186">
        <f>IF(N294="zákl. přenesená",J294,0)</f>
        <v>0</v>
      </c>
      <c r="BH294" s="186">
        <f>IF(N294="sníž. přenesená",J294,0)</f>
        <v>0</v>
      </c>
      <c r="BI294" s="186">
        <f>IF(N294="nulová",J294,0)</f>
        <v>0</v>
      </c>
      <c r="BJ294" s="18" t="s">
        <v>81</v>
      </c>
      <c r="BK294" s="186">
        <f>ROUND(I294*H294,2)</f>
        <v>0</v>
      </c>
      <c r="BL294" s="18" t="s">
        <v>132</v>
      </c>
      <c r="BM294" s="185" t="s">
        <v>714</v>
      </c>
    </row>
    <row r="295" spans="1:65" s="2" customFormat="1" ht="11.25">
      <c r="A295" s="35"/>
      <c r="B295" s="36"/>
      <c r="C295" s="37"/>
      <c r="D295" s="187" t="s">
        <v>134</v>
      </c>
      <c r="E295" s="37"/>
      <c r="F295" s="188" t="s">
        <v>715</v>
      </c>
      <c r="G295" s="37"/>
      <c r="H295" s="37"/>
      <c r="I295" s="189"/>
      <c r="J295" s="37"/>
      <c r="K295" s="37"/>
      <c r="L295" s="40"/>
      <c r="M295" s="190"/>
      <c r="N295" s="191"/>
      <c r="O295" s="65"/>
      <c r="P295" s="65"/>
      <c r="Q295" s="65"/>
      <c r="R295" s="65"/>
      <c r="S295" s="65"/>
      <c r="T295" s="66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134</v>
      </c>
      <c r="AU295" s="18" t="s">
        <v>83</v>
      </c>
    </row>
    <row r="296" spans="1:65" s="2" customFormat="1" ht="19.5">
      <c r="A296" s="35"/>
      <c r="B296" s="36"/>
      <c r="C296" s="37"/>
      <c r="D296" s="192" t="s">
        <v>136</v>
      </c>
      <c r="E296" s="37"/>
      <c r="F296" s="193" t="s">
        <v>700</v>
      </c>
      <c r="G296" s="37"/>
      <c r="H296" s="37"/>
      <c r="I296" s="189"/>
      <c r="J296" s="37"/>
      <c r="K296" s="37"/>
      <c r="L296" s="40"/>
      <c r="M296" s="190"/>
      <c r="N296" s="191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136</v>
      </c>
      <c r="AU296" s="18" t="s">
        <v>83</v>
      </c>
    </row>
    <row r="297" spans="1:65" s="13" customFormat="1" ht="11.25">
      <c r="B297" s="194"/>
      <c r="C297" s="195"/>
      <c r="D297" s="192" t="s">
        <v>138</v>
      </c>
      <c r="E297" s="196" t="s">
        <v>19</v>
      </c>
      <c r="F297" s="197" t="s">
        <v>701</v>
      </c>
      <c r="G297" s="195"/>
      <c r="H297" s="198">
        <v>8900</v>
      </c>
      <c r="I297" s="199"/>
      <c r="J297" s="195"/>
      <c r="K297" s="195"/>
      <c r="L297" s="200"/>
      <c r="M297" s="201"/>
      <c r="N297" s="202"/>
      <c r="O297" s="202"/>
      <c r="P297" s="202"/>
      <c r="Q297" s="202"/>
      <c r="R297" s="202"/>
      <c r="S297" s="202"/>
      <c r="T297" s="203"/>
      <c r="AT297" s="204" t="s">
        <v>138</v>
      </c>
      <c r="AU297" s="204" t="s">
        <v>83</v>
      </c>
      <c r="AV297" s="13" t="s">
        <v>83</v>
      </c>
      <c r="AW297" s="13" t="s">
        <v>35</v>
      </c>
      <c r="AX297" s="13" t="s">
        <v>81</v>
      </c>
      <c r="AY297" s="204" t="s">
        <v>124</v>
      </c>
    </row>
    <row r="298" spans="1:65" s="2" customFormat="1" ht="16.5" customHeight="1">
      <c r="A298" s="35"/>
      <c r="B298" s="36"/>
      <c r="C298" s="174" t="s">
        <v>511</v>
      </c>
      <c r="D298" s="174" t="s">
        <v>127</v>
      </c>
      <c r="E298" s="175" t="s">
        <v>445</v>
      </c>
      <c r="F298" s="176" t="s">
        <v>414</v>
      </c>
      <c r="G298" s="177" t="s">
        <v>242</v>
      </c>
      <c r="H298" s="178">
        <v>89.34</v>
      </c>
      <c r="I298" s="179"/>
      <c r="J298" s="180">
        <f>ROUND(I298*H298,2)</f>
        <v>0</v>
      </c>
      <c r="K298" s="176" t="s">
        <v>131</v>
      </c>
      <c r="L298" s="40"/>
      <c r="M298" s="181" t="s">
        <v>19</v>
      </c>
      <c r="N298" s="182" t="s">
        <v>44</v>
      </c>
      <c r="O298" s="65"/>
      <c r="P298" s="183">
        <f>O298*H298</f>
        <v>0</v>
      </c>
      <c r="Q298" s="183">
        <v>0</v>
      </c>
      <c r="R298" s="183">
        <f>Q298*H298</f>
        <v>0</v>
      </c>
      <c r="S298" s="183">
        <v>0</v>
      </c>
      <c r="T298" s="18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5" t="s">
        <v>132</v>
      </c>
      <c r="AT298" s="185" t="s">
        <v>127</v>
      </c>
      <c r="AU298" s="185" t="s">
        <v>83</v>
      </c>
      <c r="AY298" s="18" t="s">
        <v>124</v>
      </c>
      <c r="BE298" s="186">
        <f>IF(N298="základní",J298,0)</f>
        <v>0</v>
      </c>
      <c r="BF298" s="186">
        <f>IF(N298="snížená",J298,0)</f>
        <v>0</v>
      </c>
      <c r="BG298" s="186">
        <f>IF(N298="zákl. přenesená",J298,0)</f>
        <v>0</v>
      </c>
      <c r="BH298" s="186">
        <f>IF(N298="sníž. přenesená",J298,0)</f>
        <v>0</v>
      </c>
      <c r="BI298" s="186">
        <f>IF(N298="nulová",J298,0)</f>
        <v>0</v>
      </c>
      <c r="BJ298" s="18" t="s">
        <v>81</v>
      </c>
      <c r="BK298" s="186">
        <f>ROUND(I298*H298,2)</f>
        <v>0</v>
      </c>
      <c r="BL298" s="18" t="s">
        <v>132</v>
      </c>
      <c r="BM298" s="185" t="s">
        <v>716</v>
      </c>
    </row>
    <row r="299" spans="1:65" s="2" customFormat="1" ht="11.25">
      <c r="A299" s="35"/>
      <c r="B299" s="36"/>
      <c r="C299" s="37"/>
      <c r="D299" s="187" t="s">
        <v>134</v>
      </c>
      <c r="E299" s="37"/>
      <c r="F299" s="188" t="s">
        <v>447</v>
      </c>
      <c r="G299" s="37"/>
      <c r="H299" s="37"/>
      <c r="I299" s="189"/>
      <c r="J299" s="37"/>
      <c r="K299" s="37"/>
      <c r="L299" s="40"/>
      <c r="M299" s="190"/>
      <c r="N299" s="191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134</v>
      </c>
      <c r="AU299" s="18" t="s">
        <v>83</v>
      </c>
    </row>
    <row r="300" spans="1:65" s="2" customFormat="1" ht="29.25">
      <c r="A300" s="35"/>
      <c r="B300" s="36"/>
      <c r="C300" s="37"/>
      <c r="D300" s="192" t="s">
        <v>136</v>
      </c>
      <c r="E300" s="37"/>
      <c r="F300" s="193" t="s">
        <v>417</v>
      </c>
      <c r="G300" s="37"/>
      <c r="H300" s="37"/>
      <c r="I300" s="189"/>
      <c r="J300" s="37"/>
      <c r="K300" s="37"/>
      <c r="L300" s="40"/>
      <c r="M300" s="190"/>
      <c r="N300" s="191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136</v>
      </c>
      <c r="AU300" s="18" t="s">
        <v>83</v>
      </c>
    </row>
    <row r="301" spans="1:65" s="13" customFormat="1" ht="11.25">
      <c r="B301" s="194"/>
      <c r="C301" s="195"/>
      <c r="D301" s="192" t="s">
        <v>138</v>
      </c>
      <c r="E301" s="196" t="s">
        <v>19</v>
      </c>
      <c r="F301" s="197" t="s">
        <v>717</v>
      </c>
      <c r="G301" s="195"/>
      <c r="H301" s="198">
        <v>26.1</v>
      </c>
      <c r="I301" s="199"/>
      <c r="J301" s="195"/>
      <c r="K301" s="195"/>
      <c r="L301" s="200"/>
      <c r="M301" s="201"/>
      <c r="N301" s="202"/>
      <c r="O301" s="202"/>
      <c r="P301" s="202"/>
      <c r="Q301" s="202"/>
      <c r="R301" s="202"/>
      <c r="S301" s="202"/>
      <c r="T301" s="203"/>
      <c r="AT301" s="204" t="s">
        <v>138</v>
      </c>
      <c r="AU301" s="204" t="s">
        <v>83</v>
      </c>
      <c r="AV301" s="13" t="s">
        <v>83</v>
      </c>
      <c r="AW301" s="13" t="s">
        <v>35</v>
      </c>
      <c r="AX301" s="13" t="s">
        <v>73</v>
      </c>
      <c r="AY301" s="204" t="s">
        <v>124</v>
      </c>
    </row>
    <row r="302" spans="1:65" s="13" customFormat="1" ht="11.25">
      <c r="B302" s="194"/>
      <c r="C302" s="195"/>
      <c r="D302" s="192" t="s">
        <v>138</v>
      </c>
      <c r="E302" s="196" t="s">
        <v>19</v>
      </c>
      <c r="F302" s="197" t="s">
        <v>718</v>
      </c>
      <c r="G302" s="195"/>
      <c r="H302" s="198">
        <v>63.24</v>
      </c>
      <c r="I302" s="199"/>
      <c r="J302" s="195"/>
      <c r="K302" s="195"/>
      <c r="L302" s="200"/>
      <c r="M302" s="201"/>
      <c r="N302" s="202"/>
      <c r="O302" s="202"/>
      <c r="P302" s="202"/>
      <c r="Q302" s="202"/>
      <c r="R302" s="202"/>
      <c r="S302" s="202"/>
      <c r="T302" s="203"/>
      <c r="AT302" s="204" t="s">
        <v>138</v>
      </c>
      <c r="AU302" s="204" t="s">
        <v>83</v>
      </c>
      <c r="AV302" s="13" t="s">
        <v>83</v>
      </c>
      <c r="AW302" s="13" t="s">
        <v>35</v>
      </c>
      <c r="AX302" s="13" t="s">
        <v>73</v>
      </c>
      <c r="AY302" s="204" t="s">
        <v>124</v>
      </c>
    </row>
    <row r="303" spans="1:65" s="14" customFormat="1" ht="11.25">
      <c r="B303" s="215"/>
      <c r="C303" s="216"/>
      <c r="D303" s="192" t="s">
        <v>138</v>
      </c>
      <c r="E303" s="217" t="s">
        <v>19</v>
      </c>
      <c r="F303" s="218" t="s">
        <v>278</v>
      </c>
      <c r="G303" s="216"/>
      <c r="H303" s="219">
        <v>89.34</v>
      </c>
      <c r="I303" s="220"/>
      <c r="J303" s="216"/>
      <c r="K303" s="216"/>
      <c r="L303" s="221"/>
      <c r="M303" s="222"/>
      <c r="N303" s="223"/>
      <c r="O303" s="223"/>
      <c r="P303" s="223"/>
      <c r="Q303" s="223"/>
      <c r="R303" s="223"/>
      <c r="S303" s="223"/>
      <c r="T303" s="224"/>
      <c r="AT303" s="225" t="s">
        <v>138</v>
      </c>
      <c r="AU303" s="225" t="s">
        <v>83</v>
      </c>
      <c r="AV303" s="14" t="s">
        <v>132</v>
      </c>
      <c r="AW303" s="14" t="s">
        <v>35</v>
      </c>
      <c r="AX303" s="14" t="s">
        <v>81</v>
      </c>
      <c r="AY303" s="225" t="s">
        <v>124</v>
      </c>
    </row>
    <row r="304" spans="1:65" s="2" customFormat="1" ht="16.5" customHeight="1">
      <c r="A304" s="35"/>
      <c r="B304" s="36"/>
      <c r="C304" s="174" t="s">
        <v>519</v>
      </c>
      <c r="D304" s="174" t="s">
        <v>127</v>
      </c>
      <c r="E304" s="175" t="s">
        <v>451</v>
      </c>
      <c r="F304" s="176" t="s">
        <v>422</v>
      </c>
      <c r="G304" s="177" t="s">
        <v>242</v>
      </c>
      <c r="H304" s="178">
        <v>89.34</v>
      </c>
      <c r="I304" s="179"/>
      <c r="J304" s="180">
        <f>ROUND(I304*H304,2)</f>
        <v>0</v>
      </c>
      <c r="K304" s="176" t="s">
        <v>131</v>
      </c>
      <c r="L304" s="40"/>
      <c r="M304" s="181" t="s">
        <v>19</v>
      </c>
      <c r="N304" s="182" t="s">
        <v>44</v>
      </c>
      <c r="O304" s="65"/>
      <c r="P304" s="183">
        <f>O304*H304</f>
        <v>0</v>
      </c>
      <c r="Q304" s="183">
        <v>0</v>
      </c>
      <c r="R304" s="183">
        <f>Q304*H304</f>
        <v>0</v>
      </c>
      <c r="S304" s="183">
        <v>0</v>
      </c>
      <c r="T304" s="184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85" t="s">
        <v>132</v>
      </c>
      <c r="AT304" s="185" t="s">
        <v>127</v>
      </c>
      <c r="AU304" s="185" t="s">
        <v>83</v>
      </c>
      <c r="AY304" s="18" t="s">
        <v>124</v>
      </c>
      <c r="BE304" s="186">
        <f>IF(N304="základní",J304,0)</f>
        <v>0</v>
      </c>
      <c r="BF304" s="186">
        <f>IF(N304="snížená",J304,0)</f>
        <v>0</v>
      </c>
      <c r="BG304" s="186">
        <f>IF(N304="zákl. přenesená",J304,0)</f>
        <v>0</v>
      </c>
      <c r="BH304" s="186">
        <f>IF(N304="sníž. přenesená",J304,0)</f>
        <v>0</v>
      </c>
      <c r="BI304" s="186">
        <f>IF(N304="nulová",J304,0)</f>
        <v>0</v>
      </c>
      <c r="BJ304" s="18" t="s">
        <v>81</v>
      </c>
      <c r="BK304" s="186">
        <f>ROUND(I304*H304,2)</f>
        <v>0</v>
      </c>
      <c r="BL304" s="18" t="s">
        <v>132</v>
      </c>
      <c r="BM304" s="185" t="s">
        <v>719</v>
      </c>
    </row>
    <row r="305" spans="1:65" s="2" customFormat="1" ht="11.25">
      <c r="A305" s="35"/>
      <c r="B305" s="36"/>
      <c r="C305" s="37"/>
      <c r="D305" s="187" t="s">
        <v>134</v>
      </c>
      <c r="E305" s="37"/>
      <c r="F305" s="188" t="s">
        <v>453</v>
      </c>
      <c r="G305" s="37"/>
      <c r="H305" s="37"/>
      <c r="I305" s="189"/>
      <c r="J305" s="37"/>
      <c r="K305" s="37"/>
      <c r="L305" s="40"/>
      <c r="M305" s="190"/>
      <c r="N305" s="191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134</v>
      </c>
      <c r="AU305" s="18" t="s">
        <v>83</v>
      </c>
    </row>
    <row r="306" spans="1:65" s="2" customFormat="1" ht="16.5" customHeight="1">
      <c r="A306" s="35"/>
      <c r="B306" s="36"/>
      <c r="C306" s="174" t="s">
        <v>521</v>
      </c>
      <c r="D306" s="174" t="s">
        <v>127</v>
      </c>
      <c r="E306" s="175" t="s">
        <v>455</v>
      </c>
      <c r="F306" s="176" t="s">
        <v>264</v>
      </c>
      <c r="G306" s="177" t="s">
        <v>242</v>
      </c>
      <c r="H306" s="178">
        <v>446.7</v>
      </c>
      <c r="I306" s="179"/>
      <c r="J306" s="180">
        <f>ROUND(I306*H306,2)</f>
        <v>0</v>
      </c>
      <c r="K306" s="176" t="s">
        <v>131</v>
      </c>
      <c r="L306" s="40"/>
      <c r="M306" s="181" t="s">
        <v>19</v>
      </c>
      <c r="N306" s="182" t="s">
        <v>44</v>
      </c>
      <c r="O306" s="65"/>
      <c r="P306" s="183">
        <f>O306*H306</f>
        <v>0</v>
      </c>
      <c r="Q306" s="183">
        <v>0</v>
      </c>
      <c r="R306" s="183">
        <f>Q306*H306</f>
        <v>0</v>
      </c>
      <c r="S306" s="183">
        <v>0</v>
      </c>
      <c r="T306" s="184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85" t="s">
        <v>132</v>
      </c>
      <c r="AT306" s="185" t="s">
        <v>127</v>
      </c>
      <c r="AU306" s="185" t="s">
        <v>83</v>
      </c>
      <c r="AY306" s="18" t="s">
        <v>124</v>
      </c>
      <c r="BE306" s="186">
        <f>IF(N306="základní",J306,0)</f>
        <v>0</v>
      </c>
      <c r="BF306" s="186">
        <f>IF(N306="snížená",J306,0)</f>
        <v>0</v>
      </c>
      <c r="BG306" s="186">
        <f>IF(N306="zákl. přenesená",J306,0)</f>
        <v>0</v>
      </c>
      <c r="BH306" s="186">
        <f>IF(N306="sníž. přenesená",J306,0)</f>
        <v>0</v>
      </c>
      <c r="BI306" s="186">
        <f>IF(N306="nulová",J306,0)</f>
        <v>0</v>
      </c>
      <c r="BJ306" s="18" t="s">
        <v>81</v>
      </c>
      <c r="BK306" s="186">
        <f>ROUND(I306*H306,2)</f>
        <v>0</v>
      </c>
      <c r="BL306" s="18" t="s">
        <v>132</v>
      </c>
      <c r="BM306" s="185" t="s">
        <v>720</v>
      </c>
    </row>
    <row r="307" spans="1:65" s="2" customFormat="1" ht="11.25">
      <c r="A307" s="35"/>
      <c r="B307" s="36"/>
      <c r="C307" s="37"/>
      <c r="D307" s="187" t="s">
        <v>134</v>
      </c>
      <c r="E307" s="37"/>
      <c r="F307" s="188" t="s">
        <v>457</v>
      </c>
      <c r="G307" s="37"/>
      <c r="H307" s="37"/>
      <c r="I307" s="189"/>
      <c r="J307" s="37"/>
      <c r="K307" s="37"/>
      <c r="L307" s="40"/>
      <c r="M307" s="190"/>
      <c r="N307" s="191"/>
      <c r="O307" s="65"/>
      <c r="P307" s="65"/>
      <c r="Q307" s="65"/>
      <c r="R307" s="65"/>
      <c r="S307" s="65"/>
      <c r="T307" s="66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134</v>
      </c>
      <c r="AU307" s="18" t="s">
        <v>83</v>
      </c>
    </row>
    <row r="308" spans="1:65" s="2" customFormat="1" ht="19.5">
      <c r="A308" s="35"/>
      <c r="B308" s="36"/>
      <c r="C308" s="37"/>
      <c r="D308" s="192" t="s">
        <v>136</v>
      </c>
      <c r="E308" s="37"/>
      <c r="F308" s="193" t="s">
        <v>429</v>
      </c>
      <c r="G308" s="37"/>
      <c r="H308" s="37"/>
      <c r="I308" s="189"/>
      <c r="J308" s="37"/>
      <c r="K308" s="37"/>
      <c r="L308" s="40"/>
      <c r="M308" s="190"/>
      <c r="N308" s="191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136</v>
      </c>
      <c r="AU308" s="18" t="s">
        <v>83</v>
      </c>
    </row>
    <row r="309" spans="1:65" s="13" customFormat="1" ht="11.25">
      <c r="B309" s="194"/>
      <c r="C309" s="195"/>
      <c r="D309" s="192" t="s">
        <v>138</v>
      </c>
      <c r="E309" s="196" t="s">
        <v>19</v>
      </c>
      <c r="F309" s="197" t="s">
        <v>721</v>
      </c>
      <c r="G309" s="195"/>
      <c r="H309" s="198">
        <v>446.7</v>
      </c>
      <c r="I309" s="199"/>
      <c r="J309" s="195"/>
      <c r="K309" s="195"/>
      <c r="L309" s="200"/>
      <c r="M309" s="201"/>
      <c r="N309" s="202"/>
      <c r="O309" s="202"/>
      <c r="P309" s="202"/>
      <c r="Q309" s="202"/>
      <c r="R309" s="202"/>
      <c r="S309" s="202"/>
      <c r="T309" s="203"/>
      <c r="AT309" s="204" t="s">
        <v>138</v>
      </c>
      <c r="AU309" s="204" t="s">
        <v>83</v>
      </c>
      <c r="AV309" s="13" t="s">
        <v>83</v>
      </c>
      <c r="AW309" s="13" t="s">
        <v>35</v>
      </c>
      <c r="AX309" s="13" t="s">
        <v>81</v>
      </c>
      <c r="AY309" s="204" t="s">
        <v>124</v>
      </c>
    </row>
    <row r="310" spans="1:65" s="12" customFormat="1" ht="22.9" customHeight="1">
      <c r="B310" s="158"/>
      <c r="C310" s="159"/>
      <c r="D310" s="160" t="s">
        <v>72</v>
      </c>
      <c r="E310" s="172" t="s">
        <v>459</v>
      </c>
      <c r="F310" s="172" t="s">
        <v>460</v>
      </c>
      <c r="G310" s="159"/>
      <c r="H310" s="159"/>
      <c r="I310" s="162"/>
      <c r="J310" s="173">
        <f>BK310</f>
        <v>0</v>
      </c>
      <c r="K310" s="159"/>
      <c r="L310" s="164"/>
      <c r="M310" s="165"/>
      <c r="N310" s="166"/>
      <c r="O310" s="166"/>
      <c r="P310" s="167">
        <f>SUM(P311:P368)</f>
        <v>0</v>
      </c>
      <c r="Q310" s="166"/>
      <c r="R310" s="167">
        <f>SUM(R311:R368)</f>
        <v>0</v>
      </c>
      <c r="S310" s="166"/>
      <c r="T310" s="168">
        <f>SUM(T311:T368)</f>
        <v>0</v>
      </c>
      <c r="AR310" s="169" t="s">
        <v>81</v>
      </c>
      <c r="AT310" s="170" t="s">
        <v>72</v>
      </c>
      <c r="AU310" s="170" t="s">
        <v>81</v>
      </c>
      <c r="AY310" s="169" t="s">
        <v>124</v>
      </c>
      <c r="BK310" s="171">
        <f>SUM(BK311:BK368)</f>
        <v>0</v>
      </c>
    </row>
    <row r="311" spans="1:65" s="2" customFormat="1" ht="16.5" customHeight="1">
      <c r="A311" s="35"/>
      <c r="B311" s="36"/>
      <c r="C311" s="174" t="s">
        <v>525</v>
      </c>
      <c r="D311" s="174" t="s">
        <v>127</v>
      </c>
      <c r="E311" s="175" t="s">
        <v>462</v>
      </c>
      <c r="F311" s="176" t="s">
        <v>463</v>
      </c>
      <c r="G311" s="177" t="s">
        <v>151</v>
      </c>
      <c r="H311" s="178">
        <v>87</v>
      </c>
      <c r="I311" s="179"/>
      <c r="J311" s="180">
        <f>ROUND(I311*H311,2)</f>
        <v>0</v>
      </c>
      <c r="K311" s="176" t="s">
        <v>131</v>
      </c>
      <c r="L311" s="40"/>
      <c r="M311" s="181" t="s">
        <v>19</v>
      </c>
      <c r="N311" s="182" t="s">
        <v>44</v>
      </c>
      <c r="O311" s="65"/>
      <c r="P311" s="183">
        <f>O311*H311</f>
        <v>0</v>
      </c>
      <c r="Q311" s="183">
        <v>0</v>
      </c>
      <c r="R311" s="183">
        <f>Q311*H311</f>
        <v>0</v>
      </c>
      <c r="S311" s="183">
        <v>0</v>
      </c>
      <c r="T311" s="184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5" t="s">
        <v>132</v>
      </c>
      <c r="AT311" s="185" t="s">
        <v>127</v>
      </c>
      <c r="AU311" s="185" t="s">
        <v>83</v>
      </c>
      <c r="AY311" s="18" t="s">
        <v>124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8" t="s">
        <v>81</v>
      </c>
      <c r="BK311" s="186">
        <f>ROUND(I311*H311,2)</f>
        <v>0</v>
      </c>
      <c r="BL311" s="18" t="s">
        <v>132</v>
      </c>
      <c r="BM311" s="185" t="s">
        <v>722</v>
      </c>
    </row>
    <row r="312" spans="1:65" s="2" customFormat="1" ht="11.25">
      <c r="A312" s="35"/>
      <c r="B312" s="36"/>
      <c r="C312" s="37"/>
      <c r="D312" s="187" t="s">
        <v>134</v>
      </c>
      <c r="E312" s="37"/>
      <c r="F312" s="188" t="s">
        <v>465</v>
      </c>
      <c r="G312" s="37"/>
      <c r="H312" s="37"/>
      <c r="I312" s="189"/>
      <c r="J312" s="37"/>
      <c r="K312" s="37"/>
      <c r="L312" s="40"/>
      <c r="M312" s="190"/>
      <c r="N312" s="191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134</v>
      </c>
      <c r="AU312" s="18" t="s">
        <v>83</v>
      </c>
    </row>
    <row r="313" spans="1:65" s="2" customFormat="1" ht="19.5">
      <c r="A313" s="35"/>
      <c r="B313" s="36"/>
      <c r="C313" s="37"/>
      <c r="D313" s="192" t="s">
        <v>136</v>
      </c>
      <c r="E313" s="37"/>
      <c r="F313" s="193" t="s">
        <v>466</v>
      </c>
      <c r="G313" s="37"/>
      <c r="H313" s="37"/>
      <c r="I313" s="189"/>
      <c r="J313" s="37"/>
      <c r="K313" s="37"/>
      <c r="L313" s="40"/>
      <c r="M313" s="190"/>
      <c r="N313" s="191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136</v>
      </c>
      <c r="AU313" s="18" t="s">
        <v>83</v>
      </c>
    </row>
    <row r="314" spans="1:65" s="2" customFormat="1" ht="16.5" customHeight="1">
      <c r="A314" s="35"/>
      <c r="B314" s="36"/>
      <c r="C314" s="174" t="s">
        <v>529</v>
      </c>
      <c r="D314" s="174" t="s">
        <v>127</v>
      </c>
      <c r="E314" s="175" t="s">
        <v>468</v>
      </c>
      <c r="F314" s="176" t="s">
        <v>469</v>
      </c>
      <c r="G314" s="177" t="s">
        <v>151</v>
      </c>
      <c r="H314" s="178">
        <v>527</v>
      </c>
      <c r="I314" s="179"/>
      <c r="J314" s="180">
        <f>ROUND(I314*H314,2)</f>
        <v>0</v>
      </c>
      <c r="K314" s="176" t="s">
        <v>19</v>
      </c>
      <c r="L314" s="40"/>
      <c r="M314" s="181" t="s">
        <v>19</v>
      </c>
      <c r="N314" s="182" t="s">
        <v>44</v>
      </c>
      <c r="O314" s="65"/>
      <c r="P314" s="183">
        <f>O314*H314</f>
        <v>0</v>
      </c>
      <c r="Q314" s="183">
        <v>0</v>
      </c>
      <c r="R314" s="183">
        <f>Q314*H314</f>
        <v>0</v>
      </c>
      <c r="S314" s="183">
        <v>0</v>
      </c>
      <c r="T314" s="184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85" t="s">
        <v>132</v>
      </c>
      <c r="AT314" s="185" t="s">
        <v>127</v>
      </c>
      <c r="AU314" s="185" t="s">
        <v>83</v>
      </c>
      <c r="AY314" s="18" t="s">
        <v>124</v>
      </c>
      <c r="BE314" s="186">
        <f>IF(N314="základní",J314,0)</f>
        <v>0</v>
      </c>
      <c r="BF314" s="186">
        <f>IF(N314="snížená",J314,0)</f>
        <v>0</v>
      </c>
      <c r="BG314" s="186">
        <f>IF(N314="zákl. přenesená",J314,0)</f>
        <v>0</v>
      </c>
      <c r="BH314" s="186">
        <f>IF(N314="sníž. přenesená",J314,0)</f>
        <v>0</v>
      </c>
      <c r="BI314" s="186">
        <f>IF(N314="nulová",J314,0)</f>
        <v>0</v>
      </c>
      <c r="BJ314" s="18" t="s">
        <v>81</v>
      </c>
      <c r="BK314" s="186">
        <f>ROUND(I314*H314,2)</f>
        <v>0</v>
      </c>
      <c r="BL314" s="18" t="s">
        <v>132</v>
      </c>
      <c r="BM314" s="185" t="s">
        <v>723</v>
      </c>
    </row>
    <row r="315" spans="1:65" s="2" customFormat="1" ht="16.5" customHeight="1">
      <c r="A315" s="35"/>
      <c r="B315" s="36"/>
      <c r="C315" s="174" t="s">
        <v>535</v>
      </c>
      <c r="D315" s="174" t="s">
        <v>127</v>
      </c>
      <c r="E315" s="175" t="s">
        <v>472</v>
      </c>
      <c r="F315" s="176" t="s">
        <v>473</v>
      </c>
      <c r="G315" s="177" t="s">
        <v>130</v>
      </c>
      <c r="H315" s="178">
        <v>36.54</v>
      </c>
      <c r="I315" s="179"/>
      <c r="J315" s="180">
        <f>ROUND(I315*H315,2)</f>
        <v>0</v>
      </c>
      <c r="K315" s="176" t="s">
        <v>131</v>
      </c>
      <c r="L315" s="40"/>
      <c r="M315" s="181" t="s">
        <v>19</v>
      </c>
      <c r="N315" s="182" t="s">
        <v>44</v>
      </c>
      <c r="O315" s="65"/>
      <c r="P315" s="183">
        <f>O315*H315</f>
        <v>0</v>
      </c>
      <c r="Q315" s="183">
        <v>0</v>
      </c>
      <c r="R315" s="183">
        <f>Q315*H315</f>
        <v>0</v>
      </c>
      <c r="S315" s="183">
        <v>0</v>
      </c>
      <c r="T315" s="184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85" t="s">
        <v>132</v>
      </c>
      <c r="AT315" s="185" t="s">
        <v>127</v>
      </c>
      <c r="AU315" s="185" t="s">
        <v>83</v>
      </c>
      <c r="AY315" s="18" t="s">
        <v>124</v>
      </c>
      <c r="BE315" s="186">
        <f>IF(N315="základní",J315,0)</f>
        <v>0</v>
      </c>
      <c r="BF315" s="186">
        <f>IF(N315="snížená",J315,0)</f>
        <v>0</v>
      </c>
      <c r="BG315" s="186">
        <f>IF(N315="zákl. přenesená",J315,0)</f>
        <v>0</v>
      </c>
      <c r="BH315" s="186">
        <f>IF(N315="sníž. přenesená",J315,0)</f>
        <v>0</v>
      </c>
      <c r="BI315" s="186">
        <f>IF(N315="nulová",J315,0)</f>
        <v>0</v>
      </c>
      <c r="BJ315" s="18" t="s">
        <v>81</v>
      </c>
      <c r="BK315" s="186">
        <f>ROUND(I315*H315,2)</f>
        <v>0</v>
      </c>
      <c r="BL315" s="18" t="s">
        <v>132</v>
      </c>
      <c r="BM315" s="185" t="s">
        <v>724</v>
      </c>
    </row>
    <row r="316" spans="1:65" s="2" customFormat="1" ht="11.25">
      <c r="A316" s="35"/>
      <c r="B316" s="36"/>
      <c r="C316" s="37"/>
      <c r="D316" s="187" t="s">
        <v>134</v>
      </c>
      <c r="E316" s="37"/>
      <c r="F316" s="188" t="s">
        <v>475</v>
      </c>
      <c r="G316" s="37"/>
      <c r="H316" s="37"/>
      <c r="I316" s="189"/>
      <c r="J316" s="37"/>
      <c r="K316" s="37"/>
      <c r="L316" s="40"/>
      <c r="M316" s="190"/>
      <c r="N316" s="191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134</v>
      </c>
      <c r="AU316" s="18" t="s">
        <v>83</v>
      </c>
    </row>
    <row r="317" spans="1:65" s="2" customFormat="1" ht="19.5">
      <c r="A317" s="35"/>
      <c r="B317" s="36"/>
      <c r="C317" s="37"/>
      <c r="D317" s="192" t="s">
        <v>136</v>
      </c>
      <c r="E317" s="37"/>
      <c r="F317" s="193" t="s">
        <v>476</v>
      </c>
      <c r="G317" s="37"/>
      <c r="H317" s="37"/>
      <c r="I317" s="189"/>
      <c r="J317" s="37"/>
      <c r="K317" s="37"/>
      <c r="L317" s="40"/>
      <c r="M317" s="190"/>
      <c r="N317" s="191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136</v>
      </c>
      <c r="AU317" s="18" t="s">
        <v>83</v>
      </c>
    </row>
    <row r="318" spans="1:65" s="13" customFormat="1" ht="11.25">
      <c r="B318" s="194"/>
      <c r="C318" s="195"/>
      <c r="D318" s="192" t="s">
        <v>138</v>
      </c>
      <c r="E318" s="196" t="s">
        <v>19</v>
      </c>
      <c r="F318" s="197" t="s">
        <v>600</v>
      </c>
      <c r="G318" s="195"/>
      <c r="H318" s="198">
        <v>36.54</v>
      </c>
      <c r="I318" s="199"/>
      <c r="J318" s="195"/>
      <c r="K318" s="195"/>
      <c r="L318" s="200"/>
      <c r="M318" s="201"/>
      <c r="N318" s="202"/>
      <c r="O318" s="202"/>
      <c r="P318" s="202"/>
      <c r="Q318" s="202"/>
      <c r="R318" s="202"/>
      <c r="S318" s="202"/>
      <c r="T318" s="203"/>
      <c r="AT318" s="204" t="s">
        <v>138</v>
      </c>
      <c r="AU318" s="204" t="s">
        <v>83</v>
      </c>
      <c r="AV318" s="13" t="s">
        <v>83</v>
      </c>
      <c r="AW318" s="13" t="s">
        <v>35</v>
      </c>
      <c r="AX318" s="13" t="s">
        <v>81</v>
      </c>
      <c r="AY318" s="204" t="s">
        <v>124</v>
      </c>
    </row>
    <row r="319" spans="1:65" s="2" customFormat="1" ht="16.5" customHeight="1">
      <c r="A319" s="35"/>
      <c r="B319" s="36"/>
      <c r="C319" s="174" t="s">
        <v>544</v>
      </c>
      <c r="D319" s="174" t="s">
        <v>127</v>
      </c>
      <c r="E319" s="175" t="s">
        <v>478</v>
      </c>
      <c r="F319" s="176" t="s">
        <v>479</v>
      </c>
      <c r="G319" s="177" t="s">
        <v>151</v>
      </c>
      <c r="H319" s="178">
        <v>87</v>
      </c>
      <c r="I319" s="179"/>
      <c r="J319" s="180">
        <f>ROUND(I319*H319,2)</f>
        <v>0</v>
      </c>
      <c r="K319" s="176" t="s">
        <v>131</v>
      </c>
      <c r="L319" s="40"/>
      <c r="M319" s="181" t="s">
        <v>19</v>
      </c>
      <c r="N319" s="182" t="s">
        <v>44</v>
      </c>
      <c r="O319" s="65"/>
      <c r="P319" s="183">
        <f>O319*H319</f>
        <v>0</v>
      </c>
      <c r="Q319" s="183">
        <v>0</v>
      </c>
      <c r="R319" s="183">
        <f>Q319*H319</f>
        <v>0</v>
      </c>
      <c r="S319" s="183">
        <v>0</v>
      </c>
      <c r="T319" s="184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85" t="s">
        <v>132</v>
      </c>
      <c r="AT319" s="185" t="s">
        <v>127</v>
      </c>
      <c r="AU319" s="185" t="s">
        <v>83</v>
      </c>
      <c r="AY319" s="18" t="s">
        <v>124</v>
      </c>
      <c r="BE319" s="186">
        <f>IF(N319="základní",J319,0)</f>
        <v>0</v>
      </c>
      <c r="BF319" s="186">
        <f>IF(N319="snížená",J319,0)</f>
        <v>0</v>
      </c>
      <c r="BG319" s="186">
        <f>IF(N319="zákl. přenesená",J319,0)</f>
        <v>0</v>
      </c>
      <c r="BH319" s="186">
        <f>IF(N319="sníž. přenesená",J319,0)</f>
        <v>0</v>
      </c>
      <c r="BI319" s="186">
        <f>IF(N319="nulová",J319,0)</f>
        <v>0</v>
      </c>
      <c r="BJ319" s="18" t="s">
        <v>81</v>
      </c>
      <c r="BK319" s="186">
        <f>ROUND(I319*H319,2)</f>
        <v>0</v>
      </c>
      <c r="BL319" s="18" t="s">
        <v>132</v>
      </c>
      <c r="BM319" s="185" t="s">
        <v>725</v>
      </c>
    </row>
    <row r="320" spans="1:65" s="2" customFormat="1" ht="11.25">
      <c r="A320" s="35"/>
      <c r="B320" s="36"/>
      <c r="C320" s="37"/>
      <c r="D320" s="187" t="s">
        <v>134</v>
      </c>
      <c r="E320" s="37"/>
      <c r="F320" s="188" t="s">
        <v>481</v>
      </c>
      <c r="G320" s="37"/>
      <c r="H320" s="37"/>
      <c r="I320" s="189"/>
      <c r="J320" s="37"/>
      <c r="K320" s="37"/>
      <c r="L320" s="40"/>
      <c r="M320" s="190"/>
      <c r="N320" s="191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134</v>
      </c>
      <c r="AU320" s="18" t="s">
        <v>83</v>
      </c>
    </row>
    <row r="321" spans="1:65" s="2" customFormat="1" ht="19.5">
      <c r="A321" s="35"/>
      <c r="B321" s="36"/>
      <c r="C321" s="37"/>
      <c r="D321" s="192" t="s">
        <v>136</v>
      </c>
      <c r="E321" s="37"/>
      <c r="F321" s="193" t="s">
        <v>482</v>
      </c>
      <c r="G321" s="37"/>
      <c r="H321" s="37"/>
      <c r="I321" s="189"/>
      <c r="J321" s="37"/>
      <c r="K321" s="37"/>
      <c r="L321" s="40"/>
      <c r="M321" s="190"/>
      <c r="N321" s="191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136</v>
      </c>
      <c r="AU321" s="18" t="s">
        <v>83</v>
      </c>
    </row>
    <row r="322" spans="1:65" s="2" customFormat="1" ht="16.5" customHeight="1">
      <c r="A322" s="35"/>
      <c r="B322" s="36"/>
      <c r="C322" s="174" t="s">
        <v>551</v>
      </c>
      <c r="D322" s="174" t="s">
        <v>127</v>
      </c>
      <c r="E322" s="175" t="s">
        <v>484</v>
      </c>
      <c r="F322" s="176" t="s">
        <v>390</v>
      </c>
      <c r="G322" s="177" t="s">
        <v>151</v>
      </c>
      <c r="H322" s="178">
        <v>87</v>
      </c>
      <c r="I322" s="179"/>
      <c r="J322" s="180">
        <f>ROUND(I322*H322,2)</f>
        <v>0</v>
      </c>
      <c r="K322" s="176" t="s">
        <v>19</v>
      </c>
      <c r="L322" s="40"/>
      <c r="M322" s="181" t="s">
        <v>19</v>
      </c>
      <c r="N322" s="182" t="s">
        <v>44</v>
      </c>
      <c r="O322" s="65"/>
      <c r="P322" s="183">
        <f>O322*H322</f>
        <v>0</v>
      </c>
      <c r="Q322" s="183">
        <v>0</v>
      </c>
      <c r="R322" s="183">
        <f>Q322*H322</f>
        <v>0</v>
      </c>
      <c r="S322" s="183">
        <v>0</v>
      </c>
      <c r="T322" s="184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85" t="s">
        <v>132</v>
      </c>
      <c r="AT322" s="185" t="s">
        <v>127</v>
      </c>
      <c r="AU322" s="185" t="s">
        <v>83</v>
      </c>
      <c r="AY322" s="18" t="s">
        <v>124</v>
      </c>
      <c r="BE322" s="186">
        <f>IF(N322="základní",J322,0)</f>
        <v>0</v>
      </c>
      <c r="BF322" s="186">
        <f>IF(N322="snížená",J322,0)</f>
        <v>0</v>
      </c>
      <c r="BG322" s="186">
        <f>IF(N322="zákl. přenesená",J322,0)</f>
        <v>0</v>
      </c>
      <c r="BH322" s="186">
        <f>IF(N322="sníž. přenesená",J322,0)</f>
        <v>0</v>
      </c>
      <c r="BI322" s="186">
        <f>IF(N322="nulová",J322,0)</f>
        <v>0</v>
      </c>
      <c r="BJ322" s="18" t="s">
        <v>81</v>
      </c>
      <c r="BK322" s="186">
        <f>ROUND(I322*H322,2)</f>
        <v>0</v>
      </c>
      <c r="BL322" s="18" t="s">
        <v>132</v>
      </c>
      <c r="BM322" s="185" t="s">
        <v>726</v>
      </c>
    </row>
    <row r="323" spans="1:65" s="2" customFormat="1" ht="19.5">
      <c r="A323" s="35"/>
      <c r="B323" s="36"/>
      <c r="C323" s="37"/>
      <c r="D323" s="192" t="s">
        <v>136</v>
      </c>
      <c r="E323" s="37"/>
      <c r="F323" s="193" t="s">
        <v>392</v>
      </c>
      <c r="G323" s="37"/>
      <c r="H323" s="37"/>
      <c r="I323" s="189"/>
      <c r="J323" s="37"/>
      <c r="K323" s="37"/>
      <c r="L323" s="40"/>
      <c r="M323" s="190"/>
      <c r="N323" s="191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136</v>
      </c>
      <c r="AU323" s="18" t="s">
        <v>83</v>
      </c>
    </row>
    <row r="324" spans="1:65" s="13" customFormat="1" ht="11.25">
      <c r="B324" s="194"/>
      <c r="C324" s="195"/>
      <c r="D324" s="192" t="s">
        <v>138</v>
      </c>
      <c r="E324" s="196" t="s">
        <v>19</v>
      </c>
      <c r="F324" s="197" t="s">
        <v>709</v>
      </c>
      <c r="G324" s="195"/>
      <c r="H324" s="198">
        <v>87</v>
      </c>
      <c r="I324" s="199"/>
      <c r="J324" s="195"/>
      <c r="K324" s="195"/>
      <c r="L324" s="200"/>
      <c r="M324" s="201"/>
      <c r="N324" s="202"/>
      <c r="O324" s="202"/>
      <c r="P324" s="202"/>
      <c r="Q324" s="202"/>
      <c r="R324" s="202"/>
      <c r="S324" s="202"/>
      <c r="T324" s="203"/>
      <c r="AT324" s="204" t="s">
        <v>138</v>
      </c>
      <c r="AU324" s="204" t="s">
        <v>83</v>
      </c>
      <c r="AV324" s="13" t="s">
        <v>83</v>
      </c>
      <c r="AW324" s="13" t="s">
        <v>35</v>
      </c>
      <c r="AX324" s="13" t="s">
        <v>81</v>
      </c>
      <c r="AY324" s="204" t="s">
        <v>124</v>
      </c>
    </row>
    <row r="325" spans="1:65" s="2" customFormat="1" ht="24.2" customHeight="1">
      <c r="A325" s="35"/>
      <c r="B325" s="36"/>
      <c r="C325" s="174" t="s">
        <v>555</v>
      </c>
      <c r="D325" s="174" t="s">
        <v>127</v>
      </c>
      <c r="E325" s="175" t="s">
        <v>487</v>
      </c>
      <c r="F325" s="176" t="s">
        <v>395</v>
      </c>
      <c r="G325" s="177" t="s">
        <v>151</v>
      </c>
      <c r="H325" s="178">
        <v>1228</v>
      </c>
      <c r="I325" s="179"/>
      <c r="J325" s="180">
        <f>ROUND(I325*H325,2)</f>
        <v>0</v>
      </c>
      <c r="K325" s="176" t="s">
        <v>19</v>
      </c>
      <c r="L325" s="40"/>
      <c r="M325" s="181" t="s">
        <v>19</v>
      </c>
      <c r="N325" s="182" t="s">
        <v>44</v>
      </c>
      <c r="O325" s="65"/>
      <c r="P325" s="183">
        <f>O325*H325</f>
        <v>0</v>
      </c>
      <c r="Q325" s="183">
        <v>0</v>
      </c>
      <c r="R325" s="183">
        <f>Q325*H325</f>
        <v>0</v>
      </c>
      <c r="S325" s="183">
        <v>0</v>
      </c>
      <c r="T325" s="184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85" t="s">
        <v>132</v>
      </c>
      <c r="AT325" s="185" t="s">
        <v>127</v>
      </c>
      <c r="AU325" s="185" t="s">
        <v>83</v>
      </c>
      <c r="AY325" s="18" t="s">
        <v>124</v>
      </c>
      <c r="BE325" s="186">
        <f>IF(N325="základní",J325,0)</f>
        <v>0</v>
      </c>
      <c r="BF325" s="186">
        <f>IF(N325="snížená",J325,0)</f>
        <v>0</v>
      </c>
      <c r="BG325" s="186">
        <f>IF(N325="zákl. přenesená",J325,0)</f>
        <v>0</v>
      </c>
      <c r="BH325" s="186">
        <f>IF(N325="sníž. přenesená",J325,0)</f>
        <v>0</v>
      </c>
      <c r="BI325" s="186">
        <f>IF(N325="nulová",J325,0)</f>
        <v>0</v>
      </c>
      <c r="BJ325" s="18" t="s">
        <v>81</v>
      </c>
      <c r="BK325" s="186">
        <f>ROUND(I325*H325,2)</f>
        <v>0</v>
      </c>
      <c r="BL325" s="18" t="s">
        <v>132</v>
      </c>
      <c r="BM325" s="185" t="s">
        <v>727</v>
      </c>
    </row>
    <row r="326" spans="1:65" s="2" customFormat="1" ht="19.5">
      <c r="A326" s="35"/>
      <c r="B326" s="36"/>
      <c r="C326" s="37"/>
      <c r="D326" s="192" t="s">
        <v>136</v>
      </c>
      <c r="E326" s="37"/>
      <c r="F326" s="193" t="s">
        <v>397</v>
      </c>
      <c r="G326" s="37"/>
      <c r="H326" s="37"/>
      <c r="I326" s="189"/>
      <c r="J326" s="37"/>
      <c r="K326" s="37"/>
      <c r="L326" s="40"/>
      <c r="M326" s="190"/>
      <c r="N326" s="191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136</v>
      </c>
      <c r="AU326" s="18" t="s">
        <v>83</v>
      </c>
    </row>
    <row r="327" spans="1:65" s="13" customFormat="1" ht="11.25">
      <c r="B327" s="194"/>
      <c r="C327" s="195"/>
      <c r="D327" s="192" t="s">
        <v>138</v>
      </c>
      <c r="E327" s="196" t="s">
        <v>19</v>
      </c>
      <c r="F327" s="197" t="s">
        <v>689</v>
      </c>
      <c r="G327" s="195"/>
      <c r="H327" s="198">
        <v>174</v>
      </c>
      <c r="I327" s="199"/>
      <c r="J327" s="195"/>
      <c r="K327" s="195"/>
      <c r="L327" s="200"/>
      <c r="M327" s="201"/>
      <c r="N327" s="202"/>
      <c r="O327" s="202"/>
      <c r="P327" s="202"/>
      <c r="Q327" s="202"/>
      <c r="R327" s="202"/>
      <c r="S327" s="202"/>
      <c r="T327" s="203"/>
      <c r="AT327" s="204" t="s">
        <v>138</v>
      </c>
      <c r="AU327" s="204" t="s">
        <v>83</v>
      </c>
      <c r="AV327" s="13" t="s">
        <v>83</v>
      </c>
      <c r="AW327" s="13" t="s">
        <v>35</v>
      </c>
      <c r="AX327" s="13" t="s">
        <v>73</v>
      </c>
      <c r="AY327" s="204" t="s">
        <v>124</v>
      </c>
    </row>
    <row r="328" spans="1:65" s="13" customFormat="1" ht="11.25">
      <c r="B328" s="194"/>
      <c r="C328" s="195"/>
      <c r="D328" s="192" t="s">
        <v>138</v>
      </c>
      <c r="E328" s="196" t="s">
        <v>19</v>
      </c>
      <c r="F328" s="197" t="s">
        <v>690</v>
      </c>
      <c r="G328" s="195"/>
      <c r="H328" s="198">
        <v>1054</v>
      </c>
      <c r="I328" s="199"/>
      <c r="J328" s="195"/>
      <c r="K328" s="195"/>
      <c r="L328" s="200"/>
      <c r="M328" s="201"/>
      <c r="N328" s="202"/>
      <c r="O328" s="202"/>
      <c r="P328" s="202"/>
      <c r="Q328" s="202"/>
      <c r="R328" s="202"/>
      <c r="S328" s="202"/>
      <c r="T328" s="203"/>
      <c r="AT328" s="204" t="s">
        <v>138</v>
      </c>
      <c r="AU328" s="204" t="s">
        <v>83</v>
      </c>
      <c r="AV328" s="13" t="s">
        <v>83</v>
      </c>
      <c r="AW328" s="13" t="s">
        <v>35</v>
      </c>
      <c r="AX328" s="13" t="s">
        <v>73</v>
      </c>
      <c r="AY328" s="204" t="s">
        <v>124</v>
      </c>
    </row>
    <row r="329" spans="1:65" s="14" customFormat="1" ht="11.25">
      <c r="B329" s="215"/>
      <c r="C329" s="216"/>
      <c r="D329" s="192" t="s">
        <v>138</v>
      </c>
      <c r="E329" s="217" t="s">
        <v>19</v>
      </c>
      <c r="F329" s="218" t="s">
        <v>278</v>
      </c>
      <c r="G329" s="216"/>
      <c r="H329" s="219">
        <v>1228</v>
      </c>
      <c r="I329" s="220"/>
      <c r="J329" s="216"/>
      <c r="K329" s="216"/>
      <c r="L329" s="221"/>
      <c r="M329" s="222"/>
      <c r="N329" s="223"/>
      <c r="O329" s="223"/>
      <c r="P329" s="223"/>
      <c r="Q329" s="223"/>
      <c r="R329" s="223"/>
      <c r="S329" s="223"/>
      <c r="T329" s="224"/>
      <c r="AT329" s="225" t="s">
        <v>138</v>
      </c>
      <c r="AU329" s="225" t="s">
        <v>83</v>
      </c>
      <c r="AV329" s="14" t="s">
        <v>132</v>
      </c>
      <c r="AW329" s="14" t="s">
        <v>35</v>
      </c>
      <c r="AX329" s="14" t="s">
        <v>81</v>
      </c>
      <c r="AY329" s="225" t="s">
        <v>124</v>
      </c>
    </row>
    <row r="330" spans="1:65" s="2" customFormat="1" ht="16.5" customHeight="1">
      <c r="A330" s="35"/>
      <c r="B330" s="36"/>
      <c r="C330" s="174" t="s">
        <v>559</v>
      </c>
      <c r="D330" s="174" t="s">
        <v>127</v>
      </c>
      <c r="E330" s="175" t="s">
        <v>490</v>
      </c>
      <c r="F330" s="176" t="s">
        <v>402</v>
      </c>
      <c r="G330" s="177" t="s">
        <v>358</v>
      </c>
      <c r="H330" s="178">
        <v>2640</v>
      </c>
      <c r="I330" s="179"/>
      <c r="J330" s="180">
        <f>ROUND(I330*H330,2)</f>
        <v>0</v>
      </c>
      <c r="K330" s="176" t="s">
        <v>19</v>
      </c>
      <c r="L330" s="40"/>
      <c r="M330" s="181" t="s">
        <v>19</v>
      </c>
      <c r="N330" s="182" t="s">
        <v>44</v>
      </c>
      <c r="O330" s="65"/>
      <c r="P330" s="183">
        <f>O330*H330</f>
        <v>0</v>
      </c>
      <c r="Q330" s="183">
        <v>0</v>
      </c>
      <c r="R330" s="183">
        <f>Q330*H330</f>
        <v>0</v>
      </c>
      <c r="S330" s="183">
        <v>0</v>
      </c>
      <c r="T330" s="184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85" t="s">
        <v>132</v>
      </c>
      <c r="AT330" s="185" t="s">
        <v>127</v>
      </c>
      <c r="AU330" s="185" t="s">
        <v>83</v>
      </c>
      <c r="AY330" s="18" t="s">
        <v>124</v>
      </c>
      <c r="BE330" s="186">
        <f>IF(N330="základní",J330,0)</f>
        <v>0</v>
      </c>
      <c r="BF330" s="186">
        <f>IF(N330="snížená",J330,0)</f>
        <v>0</v>
      </c>
      <c r="BG330" s="186">
        <f>IF(N330="zákl. přenesená",J330,0)</f>
        <v>0</v>
      </c>
      <c r="BH330" s="186">
        <f>IF(N330="sníž. přenesená",J330,0)</f>
        <v>0</v>
      </c>
      <c r="BI330" s="186">
        <f>IF(N330="nulová",J330,0)</f>
        <v>0</v>
      </c>
      <c r="BJ330" s="18" t="s">
        <v>81</v>
      </c>
      <c r="BK330" s="186">
        <f>ROUND(I330*H330,2)</f>
        <v>0</v>
      </c>
      <c r="BL330" s="18" t="s">
        <v>132</v>
      </c>
      <c r="BM330" s="185" t="s">
        <v>728</v>
      </c>
    </row>
    <row r="331" spans="1:65" s="2" customFormat="1" ht="19.5">
      <c r="A331" s="35"/>
      <c r="B331" s="36"/>
      <c r="C331" s="37"/>
      <c r="D331" s="192" t="s">
        <v>136</v>
      </c>
      <c r="E331" s="37"/>
      <c r="F331" s="193" t="s">
        <v>397</v>
      </c>
      <c r="G331" s="37"/>
      <c r="H331" s="37"/>
      <c r="I331" s="189"/>
      <c r="J331" s="37"/>
      <c r="K331" s="37"/>
      <c r="L331" s="40"/>
      <c r="M331" s="190"/>
      <c r="N331" s="191"/>
      <c r="O331" s="65"/>
      <c r="P331" s="65"/>
      <c r="Q331" s="65"/>
      <c r="R331" s="65"/>
      <c r="S331" s="65"/>
      <c r="T331" s="66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136</v>
      </c>
      <c r="AU331" s="18" t="s">
        <v>83</v>
      </c>
    </row>
    <row r="332" spans="1:65" s="13" customFormat="1" ht="11.25">
      <c r="B332" s="194"/>
      <c r="C332" s="195"/>
      <c r="D332" s="192" t="s">
        <v>138</v>
      </c>
      <c r="E332" s="196" t="s">
        <v>19</v>
      </c>
      <c r="F332" s="197" t="s">
        <v>693</v>
      </c>
      <c r="G332" s="195"/>
      <c r="H332" s="198">
        <v>2640</v>
      </c>
      <c r="I332" s="199"/>
      <c r="J332" s="195"/>
      <c r="K332" s="195"/>
      <c r="L332" s="200"/>
      <c r="M332" s="201"/>
      <c r="N332" s="202"/>
      <c r="O332" s="202"/>
      <c r="P332" s="202"/>
      <c r="Q332" s="202"/>
      <c r="R332" s="202"/>
      <c r="S332" s="202"/>
      <c r="T332" s="203"/>
      <c r="AT332" s="204" t="s">
        <v>138</v>
      </c>
      <c r="AU332" s="204" t="s">
        <v>83</v>
      </c>
      <c r="AV332" s="13" t="s">
        <v>83</v>
      </c>
      <c r="AW332" s="13" t="s">
        <v>35</v>
      </c>
      <c r="AX332" s="13" t="s">
        <v>81</v>
      </c>
      <c r="AY332" s="204" t="s">
        <v>124</v>
      </c>
    </row>
    <row r="333" spans="1:65" s="2" customFormat="1" ht="16.5" customHeight="1">
      <c r="A333" s="35"/>
      <c r="B333" s="36"/>
      <c r="C333" s="174" t="s">
        <v>729</v>
      </c>
      <c r="D333" s="174" t="s">
        <v>127</v>
      </c>
      <c r="E333" s="175" t="s">
        <v>493</v>
      </c>
      <c r="F333" s="176" t="s">
        <v>494</v>
      </c>
      <c r="G333" s="177" t="s">
        <v>242</v>
      </c>
      <c r="H333" s="178">
        <v>4.3499999999999996</v>
      </c>
      <c r="I333" s="179"/>
      <c r="J333" s="180">
        <f>ROUND(I333*H333,2)</f>
        <v>0</v>
      </c>
      <c r="K333" s="176" t="s">
        <v>131</v>
      </c>
      <c r="L333" s="40"/>
      <c r="M333" s="181" t="s">
        <v>19</v>
      </c>
      <c r="N333" s="182" t="s">
        <v>44</v>
      </c>
      <c r="O333" s="65"/>
      <c r="P333" s="183">
        <f>O333*H333</f>
        <v>0</v>
      </c>
      <c r="Q333" s="183">
        <v>0</v>
      </c>
      <c r="R333" s="183">
        <f>Q333*H333</f>
        <v>0</v>
      </c>
      <c r="S333" s="183">
        <v>0</v>
      </c>
      <c r="T333" s="184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85" t="s">
        <v>132</v>
      </c>
      <c r="AT333" s="185" t="s">
        <v>127</v>
      </c>
      <c r="AU333" s="185" t="s">
        <v>83</v>
      </c>
      <c r="AY333" s="18" t="s">
        <v>124</v>
      </c>
      <c r="BE333" s="186">
        <f>IF(N333="základní",J333,0)</f>
        <v>0</v>
      </c>
      <c r="BF333" s="186">
        <f>IF(N333="snížená",J333,0)</f>
        <v>0</v>
      </c>
      <c r="BG333" s="186">
        <f>IF(N333="zákl. přenesená",J333,0)</f>
        <v>0</v>
      </c>
      <c r="BH333" s="186">
        <f>IF(N333="sníž. přenesená",J333,0)</f>
        <v>0</v>
      </c>
      <c r="BI333" s="186">
        <f>IF(N333="nulová",J333,0)</f>
        <v>0</v>
      </c>
      <c r="BJ333" s="18" t="s">
        <v>81</v>
      </c>
      <c r="BK333" s="186">
        <f>ROUND(I333*H333,2)</f>
        <v>0</v>
      </c>
      <c r="BL333" s="18" t="s">
        <v>132</v>
      </c>
      <c r="BM333" s="185" t="s">
        <v>730</v>
      </c>
    </row>
    <row r="334" spans="1:65" s="2" customFormat="1" ht="11.25">
      <c r="A334" s="35"/>
      <c r="B334" s="36"/>
      <c r="C334" s="37"/>
      <c r="D334" s="187" t="s">
        <v>134</v>
      </c>
      <c r="E334" s="37"/>
      <c r="F334" s="188" t="s">
        <v>496</v>
      </c>
      <c r="G334" s="37"/>
      <c r="H334" s="37"/>
      <c r="I334" s="189"/>
      <c r="J334" s="37"/>
      <c r="K334" s="37"/>
      <c r="L334" s="40"/>
      <c r="M334" s="190"/>
      <c r="N334" s="191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134</v>
      </c>
      <c r="AU334" s="18" t="s">
        <v>83</v>
      </c>
    </row>
    <row r="335" spans="1:65" s="2" customFormat="1" ht="19.5">
      <c r="A335" s="35"/>
      <c r="B335" s="36"/>
      <c r="C335" s="37"/>
      <c r="D335" s="192" t="s">
        <v>136</v>
      </c>
      <c r="E335" s="37"/>
      <c r="F335" s="193" t="s">
        <v>497</v>
      </c>
      <c r="G335" s="37"/>
      <c r="H335" s="37"/>
      <c r="I335" s="189"/>
      <c r="J335" s="37"/>
      <c r="K335" s="37"/>
      <c r="L335" s="40"/>
      <c r="M335" s="190"/>
      <c r="N335" s="191"/>
      <c r="O335" s="65"/>
      <c r="P335" s="65"/>
      <c r="Q335" s="65"/>
      <c r="R335" s="65"/>
      <c r="S335" s="65"/>
      <c r="T335" s="66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136</v>
      </c>
      <c r="AU335" s="18" t="s">
        <v>83</v>
      </c>
    </row>
    <row r="336" spans="1:65" s="13" customFormat="1" ht="11.25">
      <c r="B336" s="194"/>
      <c r="C336" s="195"/>
      <c r="D336" s="192" t="s">
        <v>138</v>
      </c>
      <c r="E336" s="196" t="s">
        <v>19</v>
      </c>
      <c r="F336" s="197" t="s">
        <v>731</v>
      </c>
      <c r="G336" s="195"/>
      <c r="H336" s="198">
        <v>4.3499999999999996</v>
      </c>
      <c r="I336" s="199"/>
      <c r="J336" s="195"/>
      <c r="K336" s="195"/>
      <c r="L336" s="200"/>
      <c r="M336" s="201"/>
      <c r="N336" s="202"/>
      <c r="O336" s="202"/>
      <c r="P336" s="202"/>
      <c r="Q336" s="202"/>
      <c r="R336" s="202"/>
      <c r="S336" s="202"/>
      <c r="T336" s="203"/>
      <c r="AT336" s="204" t="s">
        <v>138</v>
      </c>
      <c r="AU336" s="204" t="s">
        <v>83</v>
      </c>
      <c r="AV336" s="13" t="s">
        <v>83</v>
      </c>
      <c r="AW336" s="13" t="s">
        <v>35</v>
      </c>
      <c r="AX336" s="13" t="s">
        <v>81</v>
      </c>
      <c r="AY336" s="204" t="s">
        <v>124</v>
      </c>
    </row>
    <row r="337" spans="1:65" s="2" customFormat="1" ht="21.75" customHeight="1">
      <c r="A337" s="35"/>
      <c r="B337" s="36"/>
      <c r="C337" s="174" t="s">
        <v>732</v>
      </c>
      <c r="D337" s="174" t="s">
        <v>127</v>
      </c>
      <c r="E337" s="175" t="s">
        <v>500</v>
      </c>
      <c r="F337" s="176" t="s">
        <v>501</v>
      </c>
      <c r="G337" s="177" t="s">
        <v>151</v>
      </c>
      <c r="H337" s="178">
        <v>87</v>
      </c>
      <c r="I337" s="179"/>
      <c r="J337" s="180">
        <f>ROUND(I337*H337,2)</f>
        <v>0</v>
      </c>
      <c r="K337" s="176" t="s">
        <v>131</v>
      </c>
      <c r="L337" s="40"/>
      <c r="M337" s="181" t="s">
        <v>19</v>
      </c>
      <c r="N337" s="182" t="s">
        <v>44</v>
      </c>
      <c r="O337" s="65"/>
      <c r="P337" s="183">
        <f>O337*H337</f>
        <v>0</v>
      </c>
      <c r="Q337" s="183">
        <v>0</v>
      </c>
      <c r="R337" s="183">
        <f>Q337*H337</f>
        <v>0</v>
      </c>
      <c r="S337" s="183">
        <v>0</v>
      </c>
      <c r="T337" s="184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85" t="s">
        <v>132</v>
      </c>
      <c r="AT337" s="185" t="s">
        <v>127</v>
      </c>
      <c r="AU337" s="185" t="s">
        <v>83</v>
      </c>
      <c r="AY337" s="18" t="s">
        <v>124</v>
      </c>
      <c r="BE337" s="186">
        <f>IF(N337="základní",J337,0)</f>
        <v>0</v>
      </c>
      <c r="BF337" s="186">
        <f>IF(N337="snížená",J337,0)</f>
        <v>0</v>
      </c>
      <c r="BG337" s="186">
        <f>IF(N337="zákl. přenesená",J337,0)</f>
        <v>0</v>
      </c>
      <c r="BH337" s="186">
        <f>IF(N337="sníž. přenesená",J337,0)</f>
        <v>0</v>
      </c>
      <c r="BI337" s="186">
        <f>IF(N337="nulová",J337,0)</f>
        <v>0</v>
      </c>
      <c r="BJ337" s="18" t="s">
        <v>81</v>
      </c>
      <c r="BK337" s="186">
        <f>ROUND(I337*H337,2)</f>
        <v>0</v>
      </c>
      <c r="BL337" s="18" t="s">
        <v>132</v>
      </c>
      <c r="BM337" s="185" t="s">
        <v>733</v>
      </c>
    </row>
    <row r="338" spans="1:65" s="2" customFormat="1" ht="11.25">
      <c r="A338" s="35"/>
      <c r="B338" s="36"/>
      <c r="C338" s="37"/>
      <c r="D338" s="187" t="s">
        <v>134</v>
      </c>
      <c r="E338" s="37"/>
      <c r="F338" s="188" t="s">
        <v>503</v>
      </c>
      <c r="G338" s="37"/>
      <c r="H338" s="37"/>
      <c r="I338" s="189"/>
      <c r="J338" s="37"/>
      <c r="K338" s="37"/>
      <c r="L338" s="40"/>
      <c r="M338" s="190"/>
      <c r="N338" s="191"/>
      <c r="O338" s="65"/>
      <c r="P338" s="65"/>
      <c r="Q338" s="65"/>
      <c r="R338" s="65"/>
      <c r="S338" s="65"/>
      <c r="T338" s="66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134</v>
      </c>
      <c r="AU338" s="18" t="s">
        <v>83</v>
      </c>
    </row>
    <row r="339" spans="1:65" s="2" customFormat="1" ht="19.5">
      <c r="A339" s="35"/>
      <c r="B339" s="36"/>
      <c r="C339" s="37"/>
      <c r="D339" s="192" t="s">
        <v>136</v>
      </c>
      <c r="E339" s="37"/>
      <c r="F339" s="193" t="s">
        <v>504</v>
      </c>
      <c r="G339" s="37"/>
      <c r="H339" s="37"/>
      <c r="I339" s="189"/>
      <c r="J339" s="37"/>
      <c r="K339" s="37"/>
      <c r="L339" s="40"/>
      <c r="M339" s="190"/>
      <c r="N339" s="191"/>
      <c r="O339" s="65"/>
      <c r="P339" s="65"/>
      <c r="Q339" s="65"/>
      <c r="R339" s="65"/>
      <c r="S339" s="65"/>
      <c r="T339" s="66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136</v>
      </c>
      <c r="AU339" s="18" t="s">
        <v>83</v>
      </c>
    </row>
    <row r="340" spans="1:65" s="2" customFormat="1" ht="16.5" customHeight="1">
      <c r="A340" s="35"/>
      <c r="B340" s="36"/>
      <c r="C340" s="174" t="s">
        <v>734</v>
      </c>
      <c r="D340" s="174" t="s">
        <v>127</v>
      </c>
      <c r="E340" s="175" t="s">
        <v>506</v>
      </c>
      <c r="F340" s="176" t="s">
        <v>507</v>
      </c>
      <c r="G340" s="177" t="s">
        <v>151</v>
      </c>
      <c r="H340" s="178">
        <v>174</v>
      </c>
      <c r="I340" s="179"/>
      <c r="J340" s="180">
        <f>ROUND(I340*H340,2)</f>
        <v>0</v>
      </c>
      <c r="K340" s="176" t="s">
        <v>131</v>
      </c>
      <c r="L340" s="40"/>
      <c r="M340" s="181" t="s">
        <v>19</v>
      </c>
      <c r="N340" s="182" t="s">
        <v>44</v>
      </c>
      <c r="O340" s="65"/>
      <c r="P340" s="183">
        <f>O340*H340</f>
        <v>0</v>
      </c>
      <c r="Q340" s="183">
        <v>0</v>
      </c>
      <c r="R340" s="183">
        <f>Q340*H340</f>
        <v>0</v>
      </c>
      <c r="S340" s="183">
        <v>0</v>
      </c>
      <c r="T340" s="184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85" t="s">
        <v>132</v>
      </c>
      <c r="AT340" s="185" t="s">
        <v>127</v>
      </c>
      <c r="AU340" s="185" t="s">
        <v>83</v>
      </c>
      <c r="AY340" s="18" t="s">
        <v>124</v>
      </c>
      <c r="BE340" s="186">
        <f>IF(N340="základní",J340,0)</f>
        <v>0</v>
      </c>
      <c r="BF340" s="186">
        <f>IF(N340="snížená",J340,0)</f>
        <v>0</v>
      </c>
      <c r="BG340" s="186">
        <f>IF(N340="zákl. přenesená",J340,0)</f>
        <v>0</v>
      </c>
      <c r="BH340" s="186">
        <f>IF(N340="sníž. přenesená",J340,0)</f>
        <v>0</v>
      </c>
      <c r="BI340" s="186">
        <f>IF(N340="nulová",J340,0)</f>
        <v>0</v>
      </c>
      <c r="BJ340" s="18" t="s">
        <v>81</v>
      </c>
      <c r="BK340" s="186">
        <f>ROUND(I340*H340,2)</f>
        <v>0</v>
      </c>
      <c r="BL340" s="18" t="s">
        <v>132</v>
      </c>
      <c r="BM340" s="185" t="s">
        <v>735</v>
      </c>
    </row>
    <row r="341" spans="1:65" s="2" customFormat="1" ht="11.25">
      <c r="A341" s="35"/>
      <c r="B341" s="36"/>
      <c r="C341" s="37"/>
      <c r="D341" s="187" t="s">
        <v>134</v>
      </c>
      <c r="E341" s="37"/>
      <c r="F341" s="188" t="s">
        <v>509</v>
      </c>
      <c r="G341" s="37"/>
      <c r="H341" s="37"/>
      <c r="I341" s="189"/>
      <c r="J341" s="37"/>
      <c r="K341" s="37"/>
      <c r="L341" s="40"/>
      <c r="M341" s="190"/>
      <c r="N341" s="191"/>
      <c r="O341" s="65"/>
      <c r="P341" s="65"/>
      <c r="Q341" s="65"/>
      <c r="R341" s="65"/>
      <c r="S341" s="65"/>
      <c r="T341" s="66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134</v>
      </c>
      <c r="AU341" s="18" t="s">
        <v>83</v>
      </c>
    </row>
    <row r="342" spans="1:65" s="13" customFormat="1" ht="11.25">
      <c r="B342" s="194"/>
      <c r="C342" s="195"/>
      <c r="D342" s="192" t="s">
        <v>138</v>
      </c>
      <c r="E342" s="196" t="s">
        <v>19</v>
      </c>
      <c r="F342" s="197" t="s">
        <v>736</v>
      </c>
      <c r="G342" s="195"/>
      <c r="H342" s="198">
        <v>174</v>
      </c>
      <c r="I342" s="199"/>
      <c r="J342" s="195"/>
      <c r="K342" s="195"/>
      <c r="L342" s="200"/>
      <c r="M342" s="201"/>
      <c r="N342" s="202"/>
      <c r="O342" s="202"/>
      <c r="P342" s="202"/>
      <c r="Q342" s="202"/>
      <c r="R342" s="202"/>
      <c r="S342" s="202"/>
      <c r="T342" s="203"/>
      <c r="AT342" s="204" t="s">
        <v>138</v>
      </c>
      <c r="AU342" s="204" t="s">
        <v>83</v>
      </c>
      <c r="AV342" s="13" t="s">
        <v>83</v>
      </c>
      <c r="AW342" s="13" t="s">
        <v>35</v>
      </c>
      <c r="AX342" s="13" t="s">
        <v>81</v>
      </c>
      <c r="AY342" s="204" t="s">
        <v>124</v>
      </c>
    </row>
    <row r="343" spans="1:65" s="2" customFormat="1" ht="16.5" customHeight="1">
      <c r="A343" s="35"/>
      <c r="B343" s="36"/>
      <c r="C343" s="174" t="s">
        <v>737</v>
      </c>
      <c r="D343" s="174" t="s">
        <v>127</v>
      </c>
      <c r="E343" s="175" t="s">
        <v>512</v>
      </c>
      <c r="F343" s="176" t="s">
        <v>513</v>
      </c>
      <c r="G343" s="177" t="s">
        <v>185</v>
      </c>
      <c r="H343" s="178">
        <v>5.1539999999999999</v>
      </c>
      <c r="I343" s="179"/>
      <c r="J343" s="180">
        <f>ROUND(I343*H343,2)</f>
        <v>0</v>
      </c>
      <c r="K343" s="176" t="s">
        <v>19</v>
      </c>
      <c r="L343" s="40"/>
      <c r="M343" s="181" t="s">
        <v>19</v>
      </c>
      <c r="N343" s="182" t="s">
        <v>44</v>
      </c>
      <c r="O343" s="65"/>
      <c r="P343" s="183">
        <f>O343*H343</f>
        <v>0</v>
      </c>
      <c r="Q343" s="183">
        <v>0</v>
      </c>
      <c r="R343" s="183">
        <f>Q343*H343</f>
        <v>0</v>
      </c>
      <c r="S343" s="183">
        <v>0</v>
      </c>
      <c r="T343" s="184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85" t="s">
        <v>132</v>
      </c>
      <c r="AT343" s="185" t="s">
        <v>127</v>
      </c>
      <c r="AU343" s="185" t="s">
        <v>83</v>
      </c>
      <c r="AY343" s="18" t="s">
        <v>124</v>
      </c>
      <c r="BE343" s="186">
        <f>IF(N343="základní",J343,0)</f>
        <v>0</v>
      </c>
      <c r="BF343" s="186">
        <f>IF(N343="snížená",J343,0)</f>
        <v>0</v>
      </c>
      <c r="BG343" s="186">
        <f>IF(N343="zákl. přenesená",J343,0)</f>
        <v>0</v>
      </c>
      <c r="BH343" s="186">
        <f>IF(N343="sníž. přenesená",J343,0)</f>
        <v>0</v>
      </c>
      <c r="BI343" s="186">
        <f>IF(N343="nulová",J343,0)</f>
        <v>0</v>
      </c>
      <c r="BJ343" s="18" t="s">
        <v>81</v>
      </c>
      <c r="BK343" s="186">
        <f>ROUND(I343*H343,2)</f>
        <v>0</v>
      </c>
      <c r="BL343" s="18" t="s">
        <v>132</v>
      </c>
      <c r="BM343" s="185" t="s">
        <v>738</v>
      </c>
    </row>
    <row r="344" spans="1:65" s="2" customFormat="1" ht="19.5">
      <c r="A344" s="35"/>
      <c r="B344" s="36"/>
      <c r="C344" s="37"/>
      <c r="D344" s="192" t="s">
        <v>136</v>
      </c>
      <c r="E344" s="37"/>
      <c r="F344" s="193" t="s">
        <v>515</v>
      </c>
      <c r="G344" s="37"/>
      <c r="H344" s="37"/>
      <c r="I344" s="189"/>
      <c r="J344" s="37"/>
      <c r="K344" s="37"/>
      <c r="L344" s="40"/>
      <c r="M344" s="190"/>
      <c r="N344" s="191"/>
      <c r="O344" s="65"/>
      <c r="P344" s="65"/>
      <c r="Q344" s="65"/>
      <c r="R344" s="65"/>
      <c r="S344" s="65"/>
      <c r="T344" s="66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136</v>
      </c>
      <c r="AU344" s="18" t="s">
        <v>83</v>
      </c>
    </row>
    <row r="345" spans="1:65" s="13" customFormat="1" ht="11.25">
      <c r="B345" s="194"/>
      <c r="C345" s="195"/>
      <c r="D345" s="192" t="s">
        <v>138</v>
      </c>
      <c r="E345" s="196" t="s">
        <v>19</v>
      </c>
      <c r="F345" s="197" t="s">
        <v>739</v>
      </c>
      <c r="G345" s="195"/>
      <c r="H345" s="198">
        <v>2.1749999999999998</v>
      </c>
      <c r="I345" s="199"/>
      <c r="J345" s="195"/>
      <c r="K345" s="195"/>
      <c r="L345" s="200"/>
      <c r="M345" s="201"/>
      <c r="N345" s="202"/>
      <c r="O345" s="202"/>
      <c r="P345" s="202"/>
      <c r="Q345" s="202"/>
      <c r="R345" s="202"/>
      <c r="S345" s="202"/>
      <c r="T345" s="203"/>
      <c r="AT345" s="204" t="s">
        <v>138</v>
      </c>
      <c r="AU345" s="204" t="s">
        <v>83</v>
      </c>
      <c r="AV345" s="13" t="s">
        <v>83</v>
      </c>
      <c r="AW345" s="13" t="s">
        <v>35</v>
      </c>
      <c r="AX345" s="13" t="s">
        <v>73</v>
      </c>
      <c r="AY345" s="204" t="s">
        <v>124</v>
      </c>
    </row>
    <row r="346" spans="1:65" s="13" customFormat="1" ht="11.25">
      <c r="B346" s="194"/>
      <c r="C346" s="195"/>
      <c r="D346" s="192" t="s">
        <v>138</v>
      </c>
      <c r="E346" s="196" t="s">
        <v>19</v>
      </c>
      <c r="F346" s="197" t="s">
        <v>740</v>
      </c>
      <c r="G346" s="195"/>
      <c r="H346" s="198">
        <v>2.61</v>
      </c>
      <c r="I346" s="199"/>
      <c r="J346" s="195"/>
      <c r="K346" s="195"/>
      <c r="L346" s="200"/>
      <c r="M346" s="201"/>
      <c r="N346" s="202"/>
      <c r="O346" s="202"/>
      <c r="P346" s="202"/>
      <c r="Q346" s="202"/>
      <c r="R346" s="202"/>
      <c r="S346" s="202"/>
      <c r="T346" s="203"/>
      <c r="AT346" s="204" t="s">
        <v>138</v>
      </c>
      <c r="AU346" s="204" t="s">
        <v>83</v>
      </c>
      <c r="AV346" s="13" t="s">
        <v>83</v>
      </c>
      <c r="AW346" s="13" t="s">
        <v>35</v>
      </c>
      <c r="AX346" s="13" t="s">
        <v>73</v>
      </c>
      <c r="AY346" s="204" t="s">
        <v>124</v>
      </c>
    </row>
    <row r="347" spans="1:65" s="13" customFormat="1" ht="11.25">
      <c r="B347" s="194"/>
      <c r="C347" s="195"/>
      <c r="D347" s="192" t="s">
        <v>138</v>
      </c>
      <c r="E347" s="196" t="s">
        <v>19</v>
      </c>
      <c r="F347" s="197" t="s">
        <v>741</v>
      </c>
      <c r="G347" s="195"/>
      <c r="H347" s="198">
        <v>0.36899999999999999</v>
      </c>
      <c r="I347" s="199"/>
      <c r="J347" s="195"/>
      <c r="K347" s="195"/>
      <c r="L347" s="200"/>
      <c r="M347" s="201"/>
      <c r="N347" s="202"/>
      <c r="O347" s="202"/>
      <c r="P347" s="202"/>
      <c r="Q347" s="202"/>
      <c r="R347" s="202"/>
      <c r="S347" s="202"/>
      <c r="T347" s="203"/>
      <c r="AT347" s="204" t="s">
        <v>138</v>
      </c>
      <c r="AU347" s="204" t="s">
        <v>83</v>
      </c>
      <c r="AV347" s="13" t="s">
        <v>83</v>
      </c>
      <c r="AW347" s="13" t="s">
        <v>35</v>
      </c>
      <c r="AX347" s="13" t="s">
        <v>73</v>
      </c>
      <c r="AY347" s="204" t="s">
        <v>124</v>
      </c>
    </row>
    <row r="348" spans="1:65" s="14" customFormat="1" ht="11.25">
      <c r="B348" s="215"/>
      <c r="C348" s="216"/>
      <c r="D348" s="192" t="s">
        <v>138</v>
      </c>
      <c r="E348" s="217" t="s">
        <v>19</v>
      </c>
      <c r="F348" s="218" t="s">
        <v>278</v>
      </c>
      <c r="G348" s="216"/>
      <c r="H348" s="219">
        <v>5.1539999999999999</v>
      </c>
      <c r="I348" s="220"/>
      <c r="J348" s="216"/>
      <c r="K348" s="216"/>
      <c r="L348" s="221"/>
      <c r="M348" s="222"/>
      <c r="N348" s="223"/>
      <c r="O348" s="223"/>
      <c r="P348" s="223"/>
      <c r="Q348" s="223"/>
      <c r="R348" s="223"/>
      <c r="S348" s="223"/>
      <c r="T348" s="224"/>
      <c r="AT348" s="225" t="s">
        <v>138</v>
      </c>
      <c r="AU348" s="225" t="s">
        <v>83</v>
      </c>
      <c r="AV348" s="14" t="s">
        <v>132</v>
      </c>
      <c r="AW348" s="14" t="s">
        <v>35</v>
      </c>
      <c r="AX348" s="14" t="s">
        <v>81</v>
      </c>
      <c r="AY348" s="225" t="s">
        <v>124</v>
      </c>
    </row>
    <row r="349" spans="1:65" s="2" customFormat="1" ht="16.5" customHeight="1">
      <c r="A349" s="35"/>
      <c r="B349" s="36"/>
      <c r="C349" s="174" t="s">
        <v>742</v>
      </c>
      <c r="D349" s="174" t="s">
        <v>127</v>
      </c>
      <c r="E349" s="175" t="s">
        <v>406</v>
      </c>
      <c r="F349" s="176" t="s">
        <v>407</v>
      </c>
      <c r="G349" s="177" t="s">
        <v>130</v>
      </c>
      <c r="H349" s="178">
        <v>40176</v>
      </c>
      <c r="I349" s="179"/>
      <c r="J349" s="180">
        <f>ROUND(I349*H349,2)</f>
        <v>0</v>
      </c>
      <c r="K349" s="176" t="s">
        <v>131</v>
      </c>
      <c r="L349" s="40"/>
      <c r="M349" s="181" t="s">
        <v>19</v>
      </c>
      <c r="N349" s="182" t="s">
        <v>44</v>
      </c>
      <c r="O349" s="65"/>
      <c r="P349" s="183">
        <f>O349*H349</f>
        <v>0</v>
      </c>
      <c r="Q349" s="183">
        <v>0</v>
      </c>
      <c r="R349" s="183">
        <f>Q349*H349</f>
        <v>0</v>
      </c>
      <c r="S349" s="183">
        <v>0</v>
      </c>
      <c r="T349" s="184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85" t="s">
        <v>132</v>
      </c>
      <c r="AT349" s="185" t="s">
        <v>127</v>
      </c>
      <c r="AU349" s="185" t="s">
        <v>83</v>
      </c>
      <c r="AY349" s="18" t="s">
        <v>124</v>
      </c>
      <c r="BE349" s="186">
        <f>IF(N349="základní",J349,0)</f>
        <v>0</v>
      </c>
      <c r="BF349" s="186">
        <f>IF(N349="snížená",J349,0)</f>
        <v>0</v>
      </c>
      <c r="BG349" s="186">
        <f>IF(N349="zákl. přenesená",J349,0)</f>
        <v>0</v>
      </c>
      <c r="BH349" s="186">
        <f>IF(N349="sníž. přenesená",J349,0)</f>
        <v>0</v>
      </c>
      <c r="BI349" s="186">
        <f>IF(N349="nulová",J349,0)</f>
        <v>0</v>
      </c>
      <c r="BJ349" s="18" t="s">
        <v>81</v>
      </c>
      <c r="BK349" s="186">
        <f>ROUND(I349*H349,2)</f>
        <v>0</v>
      </c>
      <c r="BL349" s="18" t="s">
        <v>132</v>
      </c>
      <c r="BM349" s="185" t="s">
        <v>743</v>
      </c>
    </row>
    <row r="350" spans="1:65" s="2" customFormat="1" ht="11.25">
      <c r="A350" s="35"/>
      <c r="B350" s="36"/>
      <c r="C350" s="37"/>
      <c r="D350" s="187" t="s">
        <v>134</v>
      </c>
      <c r="E350" s="37"/>
      <c r="F350" s="188" t="s">
        <v>409</v>
      </c>
      <c r="G350" s="37"/>
      <c r="H350" s="37"/>
      <c r="I350" s="189"/>
      <c r="J350" s="37"/>
      <c r="K350" s="37"/>
      <c r="L350" s="40"/>
      <c r="M350" s="190"/>
      <c r="N350" s="191"/>
      <c r="O350" s="65"/>
      <c r="P350" s="65"/>
      <c r="Q350" s="65"/>
      <c r="R350" s="65"/>
      <c r="S350" s="65"/>
      <c r="T350" s="66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134</v>
      </c>
      <c r="AU350" s="18" t="s">
        <v>83</v>
      </c>
    </row>
    <row r="351" spans="1:65" s="2" customFormat="1" ht="19.5">
      <c r="A351" s="35"/>
      <c r="B351" s="36"/>
      <c r="C351" s="37"/>
      <c r="D351" s="192" t="s">
        <v>136</v>
      </c>
      <c r="E351" s="37"/>
      <c r="F351" s="193" t="s">
        <v>410</v>
      </c>
      <c r="G351" s="37"/>
      <c r="H351" s="37"/>
      <c r="I351" s="189"/>
      <c r="J351" s="37"/>
      <c r="K351" s="37"/>
      <c r="L351" s="40"/>
      <c r="M351" s="190"/>
      <c r="N351" s="191"/>
      <c r="O351" s="65"/>
      <c r="P351" s="65"/>
      <c r="Q351" s="65"/>
      <c r="R351" s="65"/>
      <c r="S351" s="65"/>
      <c r="T351" s="66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136</v>
      </c>
      <c r="AU351" s="18" t="s">
        <v>83</v>
      </c>
    </row>
    <row r="352" spans="1:65" s="13" customFormat="1" ht="11.25">
      <c r="B352" s="194"/>
      <c r="C352" s="195"/>
      <c r="D352" s="192" t="s">
        <v>138</v>
      </c>
      <c r="E352" s="196" t="s">
        <v>19</v>
      </c>
      <c r="F352" s="197" t="s">
        <v>695</v>
      </c>
      <c r="G352" s="195"/>
      <c r="H352" s="198">
        <v>40176</v>
      </c>
      <c r="I352" s="199"/>
      <c r="J352" s="195"/>
      <c r="K352" s="195"/>
      <c r="L352" s="200"/>
      <c r="M352" s="201"/>
      <c r="N352" s="202"/>
      <c r="O352" s="202"/>
      <c r="P352" s="202"/>
      <c r="Q352" s="202"/>
      <c r="R352" s="202"/>
      <c r="S352" s="202"/>
      <c r="T352" s="203"/>
      <c r="AT352" s="204" t="s">
        <v>138</v>
      </c>
      <c r="AU352" s="204" t="s">
        <v>83</v>
      </c>
      <c r="AV352" s="13" t="s">
        <v>83</v>
      </c>
      <c r="AW352" s="13" t="s">
        <v>35</v>
      </c>
      <c r="AX352" s="13" t="s">
        <v>81</v>
      </c>
      <c r="AY352" s="204" t="s">
        <v>124</v>
      </c>
    </row>
    <row r="353" spans="1:65" s="2" customFormat="1" ht="16.5" customHeight="1">
      <c r="A353" s="35"/>
      <c r="B353" s="36"/>
      <c r="C353" s="174" t="s">
        <v>744</v>
      </c>
      <c r="D353" s="174" t="s">
        <v>127</v>
      </c>
      <c r="E353" s="175" t="s">
        <v>745</v>
      </c>
      <c r="F353" s="176" t="s">
        <v>697</v>
      </c>
      <c r="G353" s="177" t="s">
        <v>130</v>
      </c>
      <c r="H353" s="178">
        <v>8900</v>
      </c>
      <c r="I353" s="179"/>
      <c r="J353" s="180">
        <f>ROUND(I353*H353,2)</f>
        <v>0</v>
      </c>
      <c r="K353" s="176" t="s">
        <v>131</v>
      </c>
      <c r="L353" s="40"/>
      <c r="M353" s="181" t="s">
        <v>19</v>
      </c>
      <c r="N353" s="182" t="s">
        <v>44</v>
      </c>
      <c r="O353" s="65"/>
      <c r="P353" s="183">
        <f>O353*H353</f>
        <v>0</v>
      </c>
      <c r="Q353" s="183">
        <v>0</v>
      </c>
      <c r="R353" s="183">
        <f>Q353*H353</f>
        <v>0</v>
      </c>
      <c r="S353" s="183">
        <v>0</v>
      </c>
      <c r="T353" s="184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85" t="s">
        <v>132</v>
      </c>
      <c r="AT353" s="185" t="s">
        <v>127</v>
      </c>
      <c r="AU353" s="185" t="s">
        <v>83</v>
      </c>
      <c r="AY353" s="18" t="s">
        <v>124</v>
      </c>
      <c r="BE353" s="186">
        <f>IF(N353="základní",J353,0)</f>
        <v>0</v>
      </c>
      <c r="BF353" s="186">
        <f>IF(N353="snížená",J353,0)</f>
        <v>0</v>
      </c>
      <c r="BG353" s="186">
        <f>IF(N353="zákl. přenesená",J353,0)</f>
        <v>0</v>
      </c>
      <c r="BH353" s="186">
        <f>IF(N353="sníž. přenesená",J353,0)</f>
        <v>0</v>
      </c>
      <c r="BI353" s="186">
        <f>IF(N353="nulová",J353,0)</f>
        <v>0</v>
      </c>
      <c r="BJ353" s="18" t="s">
        <v>81</v>
      </c>
      <c r="BK353" s="186">
        <f>ROUND(I353*H353,2)</f>
        <v>0</v>
      </c>
      <c r="BL353" s="18" t="s">
        <v>132</v>
      </c>
      <c r="BM353" s="185" t="s">
        <v>746</v>
      </c>
    </row>
    <row r="354" spans="1:65" s="2" customFormat="1" ht="11.25">
      <c r="A354" s="35"/>
      <c r="B354" s="36"/>
      <c r="C354" s="37"/>
      <c r="D354" s="187" t="s">
        <v>134</v>
      </c>
      <c r="E354" s="37"/>
      <c r="F354" s="188" t="s">
        <v>747</v>
      </c>
      <c r="G354" s="37"/>
      <c r="H354" s="37"/>
      <c r="I354" s="189"/>
      <c r="J354" s="37"/>
      <c r="K354" s="37"/>
      <c r="L354" s="40"/>
      <c r="M354" s="190"/>
      <c r="N354" s="191"/>
      <c r="O354" s="65"/>
      <c r="P354" s="65"/>
      <c r="Q354" s="65"/>
      <c r="R354" s="65"/>
      <c r="S354" s="65"/>
      <c r="T354" s="66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134</v>
      </c>
      <c r="AU354" s="18" t="s">
        <v>83</v>
      </c>
    </row>
    <row r="355" spans="1:65" s="2" customFormat="1" ht="19.5">
      <c r="A355" s="35"/>
      <c r="B355" s="36"/>
      <c r="C355" s="37"/>
      <c r="D355" s="192" t="s">
        <v>136</v>
      </c>
      <c r="E355" s="37"/>
      <c r="F355" s="193" t="s">
        <v>700</v>
      </c>
      <c r="G355" s="37"/>
      <c r="H355" s="37"/>
      <c r="I355" s="189"/>
      <c r="J355" s="37"/>
      <c r="K355" s="37"/>
      <c r="L355" s="40"/>
      <c r="M355" s="190"/>
      <c r="N355" s="191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136</v>
      </c>
      <c r="AU355" s="18" t="s">
        <v>83</v>
      </c>
    </row>
    <row r="356" spans="1:65" s="13" customFormat="1" ht="11.25">
      <c r="B356" s="194"/>
      <c r="C356" s="195"/>
      <c r="D356" s="192" t="s">
        <v>138</v>
      </c>
      <c r="E356" s="196" t="s">
        <v>19</v>
      </c>
      <c r="F356" s="197" t="s">
        <v>701</v>
      </c>
      <c r="G356" s="195"/>
      <c r="H356" s="198">
        <v>8900</v>
      </c>
      <c r="I356" s="199"/>
      <c r="J356" s="195"/>
      <c r="K356" s="195"/>
      <c r="L356" s="200"/>
      <c r="M356" s="201"/>
      <c r="N356" s="202"/>
      <c r="O356" s="202"/>
      <c r="P356" s="202"/>
      <c r="Q356" s="202"/>
      <c r="R356" s="202"/>
      <c r="S356" s="202"/>
      <c r="T356" s="203"/>
      <c r="AT356" s="204" t="s">
        <v>138</v>
      </c>
      <c r="AU356" s="204" t="s">
        <v>83</v>
      </c>
      <c r="AV356" s="13" t="s">
        <v>83</v>
      </c>
      <c r="AW356" s="13" t="s">
        <v>35</v>
      </c>
      <c r="AX356" s="13" t="s">
        <v>81</v>
      </c>
      <c r="AY356" s="204" t="s">
        <v>124</v>
      </c>
    </row>
    <row r="357" spans="1:65" s="2" customFormat="1" ht="16.5" customHeight="1">
      <c r="A357" s="35"/>
      <c r="B357" s="36"/>
      <c r="C357" s="174" t="s">
        <v>709</v>
      </c>
      <c r="D357" s="174" t="s">
        <v>127</v>
      </c>
      <c r="E357" s="175" t="s">
        <v>522</v>
      </c>
      <c r="F357" s="176" t="s">
        <v>414</v>
      </c>
      <c r="G357" s="177" t="s">
        <v>242</v>
      </c>
      <c r="H357" s="178">
        <v>89.34</v>
      </c>
      <c r="I357" s="179"/>
      <c r="J357" s="180">
        <f>ROUND(I357*H357,2)</f>
        <v>0</v>
      </c>
      <c r="K357" s="176" t="s">
        <v>131</v>
      </c>
      <c r="L357" s="40"/>
      <c r="M357" s="181" t="s">
        <v>19</v>
      </c>
      <c r="N357" s="182" t="s">
        <v>44</v>
      </c>
      <c r="O357" s="65"/>
      <c r="P357" s="183">
        <f>O357*H357</f>
        <v>0</v>
      </c>
      <c r="Q357" s="183">
        <v>0</v>
      </c>
      <c r="R357" s="183">
        <f>Q357*H357</f>
        <v>0</v>
      </c>
      <c r="S357" s="183">
        <v>0</v>
      </c>
      <c r="T357" s="184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85" t="s">
        <v>132</v>
      </c>
      <c r="AT357" s="185" t="s">
        <v>127</v>
      </c>
      <c r="AU357" s="185" t="s">
        <v>83</v>
      </c>
      <c r="AY357" s="18" t="s">
        <v>124</v>
      </c>
      <c r="BE357" s="186">
        <f>IF(N357="základní",J357,0)</f>
        <v>0</v>
      </c>
      <c r="BF357" s="186">
        <f>IF(N357="snížená",J357,0)</f>
        <v>0</v>
      </c>
      <c r="BG357" s="186">
        <f>IF(N357="zákl. přenesená",J357,0)</f>
        <v>0</v>
      </c>
      <c r="BH357" s="186">
        <f>IF(N357="sníž. přenesená",J357,0)</f>
        <v>0</v>
      </c>
      <c r="BI357" s="186">
        <f>IF(N357="nulová",J357,0)</f>
        <v>0</v>
      </c>
      <c r="BJ357" s="18" t="s">
        <v>81</v>
      </c>
      <c r="BK357" s="186">
        <f>ROUND(I357*H357,2)</f>
        <v>0</v>
      </c>
      <c r="BL357" s="18" t="s">
        <v>132</v>
      </c>
      <c r="BM357" s="185" t="s">
        <v>748</v>
      </c>
    </row>
    <row r="358" spans="1:65" s="2" customFormat="1" ht="11.25">
      <c r="A358" s="35"/>
      <c r="B358" s="36"/>
      <c r="C358" s="37"/>
      <c r="D358" s="187" t="s">
        <v>134</v>
      </c>
      <c r="E358" s="37"/>
      <c r="F358" s="188" t="s">
        <v>524</v>
      </c>
      <c r="G358" s="37"/>
      <c r="H358" s="37"/>
      <c r="I358" s="189"/>
      <c r="J358" s="37"/>
      <c r="K358" s="37"/>
      <c r="L358" s="40"/>
      <c r="M358" s="190"/>
      <c r="N358" s="191"/>
      <c r="O358" s="65"/>
      <c r="P358" s="65"/>
      <c r="Q358" s="65"/>
      <c r="R358" s="65"/>
      <c r="S358" s="65"/>
      <c r="T358" s="66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134</v>
      </c>
      <c r="AU358" s="18" t="s">
        <v>83</v>
      </c>
    </row>
    <row r="359" spans="1:65" s="2" customFormat="1" ht="29.25">
      <c r="A359" s="35"/>
      <c r="B359" s="36"/>
      <c r="C359" s="37"/>
      <c r="D359" s="192" t="s">
        <v>136</v>
      </c>
      <c r="E359" s="37"/>
      <c r="F359" s="193" t="s">
        <v>417</v>
      </c>
      <c r="G359" s="37"/>
      <c r="H359" s="37"/>
      <c r="I359" s="189"/>
      <c r="J359" s="37"/>
      <c r="K359" s="37"/>
      <c r="L359" s="40"/>
      <c r="M359" s="190"/>
      <c r="N359" s="191"/>
      <c r="O359" s="65"/>
      <c r="P359" s="65"/>
      <c r="Q359" s="65"/>
      <c r="R359" s="65"/>
      <c r="S359" s="65"/>
      <c r="T359" s="66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136</v>
      </c>
      <c r="AU359" s="18" t="s">
        <v>83</v>
      </c>
    </row>
    <row r="360" spans="1:65" s="13" customFormat="1" ht="11.25">
      <c r="B360" s="194"/>
      <c r="C360" s="195"/>
      <c r="D360" s="192" t="s">
        <v>138</v>
      </c>
      <c r="E360" s="196" t="s">
        <v>19</v>
      </c>
      <c r="F360" s="197" t="s">
        <v>717</v>
      </c>
      <c r="G360" s="195"/>
      <c r="H360" s="198">
        <v>26.1</v>
      </c>
      <c r="I360" s="199"/>
      <c r="J360" s="195"/>
      <c r="K360" s="195"/>
      <c r="L360" s="200"/>
      <c r="M360" s="201"/>
      <c r="N360" s="202"/>
      <c r="O360" s="202"/>
      <c r="P360" s="202"/>
      <c r="Q360" s="202"/>
      <c r="R360" s="202"/>
      <c r="S360" s="202"/>
      <c r="T360" s="203"/>
      <c r="AT360" s="204" t="s">
        <v>138</v>
      </c>
      <c r="AU360" s="204" t="s">
        <v>83</v>
      </c>
      <c r="AV360" s="13" t="s">
        <v>83</v>
      </c>
      <c r="AW360" s="13" t="s">
        <v>35</v>
      </c>
      <c r="AX360" s="13" t="s">
        <v>73</v>
      </c>
      <c r="AY360" s="204" t="s">
        <v>124</v>
      </c>
    </row>
    <row r="361" spans="1:65" s="13" customFormat="1" ht="11.25">
      <c r="B361" s="194"/>
      <c r="C361" s="195"/>
      <c r="D361" s="192" t="s">
        <v>138</v>
      </c>
      <c r="E361" s="196" t="s">
        <v>19</v>
      </c>
      <c r="F361" s="197" t="s">
        <v>718</v>
      </c>
      <c r="G361" s="195"/>
      <c r="H361" s="198">
        <v>63.24</v>
      </c>
      <c r="I361" s="199"/>
      <c r="J361" s="195"/>
      <c r="K361" s="195"/>
      <c r="L361" s="200"/>
      <c r="M361" s="201"/>
      <c r="N361" s="202"/>
      <c r="O361" s="202"/>
      <c r="P361" s="202"/>
      <c r="Q361" s="202"/>
      <c r="R361" s="202"/>
      <c r="S361" s="202"/>
      <c r="T361" s="203"/>
      <c r="AT361" s="204" t="s">
        <v>138</v>
      </c>
      <c r="AU361" s="204" t="s">
        <v>83</v>
      </c>
      <c r="AV361" s="13" t="s">
        <v>83</v>
      </c>
      <c r="AW361" s="13" t="s">
        <v>35</v>
      </c>
      <c r="AX361" s="13" t="s">
        <v>73</v>
      </c>
      <c r="AY361" s="204" t="s">
        <v>124</v>
      </c>
    </row>
    <row r="362" spans="1:65" s="14" customFormat="1" ht="11.25">
      <c r="B362" s="215"/>
      <c r="C362" s="216"/>
      <c r="D362" s="192" t="s">
        <v>138</v>
      </c>
      <c r="E362" s="217" t="s">
        <v>19</v>
      </c>
      <c r="F362" s="218" t="s">
        <v>278</v>
      </c>
      <c r="G362" s="216"/>
      <c r="H362" s="219">
        <v>89.34</v>
      </c>
      <c r="I362" s="220"/>
      <c r="J362" s="216"/>
      <c r="K362" s="216"/>
      <c r="L362" s="221"/>
      <c r="M362" s="222"/>
      <c r="N362" s="223"/>
      <c r="O362" s="223"/>
      <c r="P362" s="223"/>
      <c r="Q362" s="223"/>
      <c r="R362" s="223"/>
      <c r="S362" s="223"/>
      <c r="T362" s="224"/>
      <c r="AT362" s="225" t="s">
        <v>138</v>
      </c>
      <c r="AU362" s="225" t="s">
        <v>83</v>
      </c>
      <c r="AV362" s="14" t="s">
        <v>132</v>
      </c>
      <c r="AW362" s="14" t="s">
        <v>35</v>
      </c>
      <c r="AX362" s="14" t="s">
        <v>81</v>
      </c>
      <c r="AY362" s="225" t="s">
        <v>124</v>
      </c>
    </row>
    <row r="363" spans="1:65" s="2" customFormat="1" ht="16.5" customHeight="1">
      <c r="A363" s="35"/>
      <c r="B363" s="36"/>
      <c r="C363" s="174" t="s">
        <v>749</v>
      </c>
      <c r="D363" s="174" t="s">
        <v>127</v>
      </c>
      <c r="E363" s="175" t="s">
        <v>526</v>
      </c>
      <c r="F363" s="176" t="s">
        <v>422</v>
      </c>
      <c r="G363" s="177" t="s">
        <v>242</v>
      </c>
      <c r="H363" s="178">
        <v>89.34</v>
      </c>
      <c r="I363" s="179"/>
      <c r="J363" s="180">
        <f>ROUND(I363*H363,2)</f>
        <v>0</v>
      </c>
      <c r="K363" s="176" t="s">
        <v>131</v>
      </c>
      <c r="L363" s="40"/>
      <c r="M363" s="181" t="s">
        <v>19</v>
      </c>
      <c r="N363" s="182" t="s">
        <v>44</v>
      </c>
      <c r="O363" s="65"/>
      <c r="P363" s="183">
        <f>O363*H363</f>
        <v>0</v>
      </c>
      <c r="Q363" s="183">
        <v>0</v>
      </c>
      <c r="R363" s="183">
        <f>Q363*H363</f>
        <v>0</v>
      </c>
      <c r="S363" s="183">
        <v>0</v>
      </c>
      <c r="T363" s="184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185" t="s">
        <v>132</v>
      </c>
      <c r="AT363" s="185" t="s">
        <v>127</v>
      </c>
      <c r="AU363" s="185" t="s">
        <v>83</v>
      </c>
      <c r="AY363" s="18" t="s">
        <v>124</v>
      </c>
      <c r="BE363" s="186">
        <f>IF(N363="základní",J363,0)</f>
        <v>0</v>
      </c>
      <c r="BF363" s="186">
        <f>IF(N363="snížená",J363,0)</f>
        <v>0</v>
      </c>
      <c r="BG363" s="186">
        <f>IF(N363="zákl. přenesená",J363,0)</f>
        <v>0</v>
      </c>
      <c r="BH363" s="186">
        <f>IF(N363="sníž. přenesená",J363,0)</f>
        <v>0</v>
      </c>
      <c r="BI363" s="186">
        <f>IF(N363="nulová",J363,0)</f>
        <v>0</v>
      </c>
      <c r="BJ363" s="18" t="s">
        <v>81</v>
      </c>
      <c r="BK363" s="186">
        <f>ROUND(I363*H363,2)</f>
        <v>0</v>
      </c>
      <c r="BL363" s="18" t="s">
        <v>132</v>
      </c>
      <c r="BM363" s="185" t="s">
        <v>750</v>
      </c>
    </row>
    <row r="364" spans="1:65" s="2" customFormat="1" ht="11.25">
      <c r="A364" s="35"/>
      <c r="B364" s="36"/>
      <c r="C364" s="37"/>
      <c r="D364" s="187" t="s">
        <v>134</v>
      </c>
      <c r="E364" s="37"/>
      <c r="F364" s="188" t="s">
        <v>528</v>
      </c>
      <c r="G364" s="37"/>
      <c r="H364" s="37"/>
      <c r="I364" s="189"/>
      <c r="J364" s="37"/>
      <c r="K364" s="37"/>
      <c r="L364" s="40"/>
      <c r="M364" s="190"/>
      <c r="N364" s="191"/>
      <c r="O364" s="65"/>
      <c r="P364" s="65"/>
      <c r="Q364" s="65"/>
      <c r="R364" s="65"/>
      <c r="S364" s="65"/>
      <c r="T364" s="66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134</v>
      </c>
      <c r="AU364" s="18" t="s">
        <v>83</v>
      </c>
    </row>
    <row r="365" spans="1:65" s="2" customFormat="1" ht="16.5" customHeight="1">
      <c r="A365" s="35"/>
      <c r="B365" s="36"/>
      <c r="C365" s="174" t="s">
        <v>751</v>
      </c>
      <c r="D365" s="174" t="s">
        <v>127</v>
      </c>
      <c r="E365" s="175" t="s">
        <v>530</v>
      </c>
      <c r="F365" s="176" t="s">
        <v>264</v>
      </c>
      <c r="G365" s="177" t="s">
        <v>242</v>
      </c>
      <c r="H365" s="178">
        <v>446.7</v>
      </c>
      <c r="I365" s="179"/>
      <c r="J365" s="180">
        <f>ROUND(I365*H365,2)</f>
        <v>0</v>
      </c>
      <c r="K365" s="176" t="s">
        <v>131</v>
      </c>
      <c r="L365" s="40"/>
      <c r="M365" s="181" t="s">
        <v>19</v>
      </c>
      <c r="N365" s="182" t="s">
        <v>44</v>
      </c>
      <c r="O365" s="65"/>
      <c r="P365" s="183">
        <f>O365*H365</f>
        <v>0</v>
      </c>
      <c r="Q365" s="183">
        <v>0</v>
      </c>
      <c r="R365" s="183">
        <f>Q365*H365</f>
        <v>0</v>
      </c>
      <c r="S365" s="183">
        <v>0</v>
      </c>
      <c r="T365" s="184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85" t="s">
        <v>132</v>
      </c>
      <c r="AT365" s="185" t="s">
        <v>127</v>
      </c>
      <c r="AU365" s="185" t="s">
        <v>83</v>
      </c>
      <c r="AY365" s="18" t="s">
        <v>124</v>
      </c>
      <c r="BE365" s="186">
        <f>IF(N365="základní",J365,0)</f>
        <v>0</v>
      </c>
      <c r="BF365" s="186">
        <f>IF(N365="snížená",J365,0)</f>
        <v>0</v>
      </c>
      <c r="BG365" s="186">
        <f>IF(N365="zákl. přenesená",J365,0)</f>
        <v>0</v>
      </c>
      <c r="BH365" s="186">
        <f>IF(N365="sníž. přenesená",J365,0)</f>
        <v>0</v>
      </c>
      <c r="BI365" s="186">
        <f>IF(N365="nulová",J365,0)</f>
        <v>0</v>
      </c>
      <c r="BJ365" s="18" t="s">
        <v>81</v>
      </c>
      <c r="BK365" s="186">
        <f>ROUND(I365*H365,2)</f>
        <v>0</v>
      </c>
      <c r="BL365" s="18" t="s">
        <v>132</v>
      </c>
      <c r="BM365" s="185" t="s">
        <v>752</v>
      </c>
    </row>
    <row r="366" spans="1:65" s="2" customFormat="1" ht="11.25">
      <c r="A366" s="35"/>
      <c r="B366" s="36"/>
      <c r="C366" s="37"/>
      <c r="D366" s="187" t="s">
        <v>134</v>
      </c>
      <c r="E366" s="37"/>
      <c r="F366" s="188" t="s">
        <v>532</v>
      </c>
      <c r="G366" s="37"/>
      <c r="H366" s="37"/>
      <c r="I366" s="189"/>
      <c r="J366" s="37"/>
      <c r="K366" s="37"/>
      <c r="L366" s="40"/>
      <c r="M366" s="190"/>
      <c r="N366" s="191"/>
      <c r="O366" s="65"/>
      <c r="P366" s="65"/>
      <c r="Q366" s="65"/>
      <c r="R366" s="65"/>
      <c r="S366" s="65"/>
      <c r="T366" s="66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134</v>
      </c>
      <c r="AU366" s="18" t="s">
        <v>83</v>
      </c>
    </row>
    <row r="367" spans="1:65" s="2" customFormat="1" ht="19.5">
      <c r="A367" s="35"/>
      <c r="B367" s="36"/>
      <c r="C367" s="37"/>
      <c r="D367" s="192" t="s">
        <v>136</v>
      </c>
      <c r="E367" s="37"/>
      <c r="F367" s="193" t="s">
        <v>429</v>
      </c>
      <c r="G367" s="37"/>
      <c r="H367" s="37"/>
      <c r="I367" s="189"/>
      <c r="J367" s="37"/>
      <c r="K367" s="37"/>
      <c r="L367" s="40"/>
      <c r="M367" s="190"/>
      <c r="N367" s="191"/>
      <c r="O367" s="65"/>
      <c r="P367" s="65"/>
      <c r="Q367" s="65"/>
      <c r="R367" s="65"/>
      <c r="S367" s="65"/>
      <c r="T367" s="66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136</v>
      </c>
      <c r="AU367" s="18" t="s">
        <v>83</v>
      </c>
    </row>
    <row r="368" spans="1:65" s="13" customFormat="1" ht="11.25">
      <c r="B368" s="194"/>
      <c r="C368" s="195"/>
      <c r="D368" s="192" t="s">
        <v>138</v>
      </c>
      <c r="E368" s="196" t="s">
        <v>19</v>
      </c>
      <c r="F368" s="197" t="s">
        <v>721</v>
      </c>
      <c r="G368" s="195"/>
      <c r="H368" s="198">
        <v>446.7</v>
      </c>
      <c r="I368" s="199"/>
      <c r="J368" s="195"/>
      <c r="K368" s="195"/>
      <c r="L368" s="200"/>
      <c r="M368" s="201"/>
      <c r="N368" s="202"/>
      <c r="O368" s="202"/>
      <c r="P368" s="202"/>
      <c r="Q368" s="202"/>
      <c r="R368" s="202"/>
      <c r="S368" s="202"/>
      <c r="T368" s="203"/>
      <c r="AT368" s="204" t="s">
        <v>138</v>
      </c>
      <c r="AU368" s="204" t="s">
        <v>83</v>
      </c>
      <c r="AV368" s="13" t="s">
        <v>83</v>
      </c>
      <c r="AW368" s="13" t="s">
        <v>35</v>
      </c>
      <c r="AX368" s="13" t="s">
        <v>81</v>
      </c>
      <c r="AY368" s="204" t="s">
        <v>124</v>
      </c>
    </row>
    <row r="369" spans="1:65" s="12" customFormat="1" ht="22.9" customHeight="1">
      <c r="B369" s="158"/>
      <c r="C369" s="159"/>
      <c r="D369" s="160" t="s">
        <v>72</v>
      </c>
      <c r="E369" s="172" t="s">
        <v>533</v>
      </c>
      <c r="F369" s="172" t="s">
        <v>534</v>
      </c>
      <c r="G369" s="159"/>
      <c r="H369" s="159"/>
      <c r="I369" s="162"/>
      <c r="J369" s="173">
        <f>BK369</f>
        <v>0</v>
      </c>
      <c r="K369" s="159"/>
      <c r="L369" s="164"/>
      <c r="M369" s="165"/>
      <c r="N369" s="166"/>
      <c r="O369" s="166"/>
      <c r="P369" s="167">
        <f>SUM(P370:P371)</f>
        <v>0</v>
      </c>
      <c r="Q369" s="166"/>
      <c r="R369" s="167">
        <f>SUM(R370:R371)</f>
        <v>0</v>
      </c>
      <c r="S369" s="166"/>
      <c r="T369" s="168">
        <f>SUM(T370:T371)</f>
        <v>0</v>
      </c>
      <c r="AR369" s="169" t="s">
        <v>81</v>
      </c>
      <c r="AT369" s="170" t="s">
        <v>72</v>
      </c>
      <c r="AU369" s="170" t="s">
        <v>81</v>
      </c>
      <c r="AY369" s="169" t="s">
        <v>124</v>
      </c>
      <c r="BK369" s="171">
        <f>SUM(BK370:BK371)</f>
        <v>0</v>
      </c>
    </row>
    <row r="370" spans="1:65" s="2" customFormat="1" ht="16.5" customHeight="1">
      <c r="A370" s="35"/>
      <c r="B370" s="36"/>
      <c r="C370" s="174" t="s">
        <v>753</v>
      </c>
      <c r="D370" s="174" t="s">
        <v>127</v>
      </c>
      <c r="E370" s="175" t="s">
        <v>754</v>
      </c>
      <c r="F370" s="176" t="s">
        <v>537</v>
      </c>
      <c r="G370" s="177" t="s">
        <v>185</v>
      </c>
      <c r="H370" s="178">
        <v>30.562999999999999</v>
      </c>
      <c r="I370" s="179"/>
      <c r="J370" s="180">
        <f>ROUND(I370*H370,2)</f>
        <v>0</v>
      </c>
      <c r="K370" s="176" t="s">
        <v>131</v>
      </c>
      <c r="L370" s="40"/>
      <c r="M370" s="181" t="s">
        <v>19</v>
      </c>
      <c r="N370" s="182" t="s">
        <v>44</v>
      </c>
      <c r="O370" s="65"/>
      <c r="P370" s="183">
        <f>O370*H370</f>
        <v>0</v>
      </c>
      <c r="Q370" s="183">
        <v>0</v>
      </c>
      <c r="R370" s="183">
        <f>Q370*H370</f>
        <v>0</v>
      </c>
      <c r="S370" s="183">
        <v>0</v>
      </c>
      <c r="T370" s="184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85" t="s">
        <v>132</v>
      </c>
      <c r="AT370" s="185" t="s">
        <v>127</v>
      </c>
      <c r="AU370" s="185" t="s">
        <v>83</v>
      </c>
      <c r="AY370" s="18" t="s">
        <v>124</v>
      </c>
      <c r="BE370" s="186">
        <f>IF(N370="základní",J370,0)</f>
        <v>0</v>
      </c>
      <c r="BF370" s="186">
        <f>IF(N370="snížená",J370,0)</f>
        <v>0</v>
      </c>
      <c r="BG370" s="186">
        <f>IF(N370="zákl. přenesená",J370,0)</f>
        <v>0</v>
      </c>
      <c r="BH370" s="186">
        <f>IF(N370="sníž. přenesená",J370,0)</f>
        <v>0</v>
      </c>
      <c r="BI370" s="186">
        <f>IF(N370="nulová",J370,0)</f>
        <v>0</v>
      </c>
      <c r="BJ370" s="18" t="s">
        <v>81</v>
      </c>
      <c r="BK370" s="186">
        <f>ROUND(I370*H370,2)</f>
        <v>0</v>
      </c>
      <c r="BL370" s="18" t="s">
        <v>132</v>
      </c>
      <c r="BM370" s="185" t="s">
        <v>755</v>
      </c>
    </row>
    <row r="371" spans="1:65" s="2" customFormat="1" ht="11.25">
      <c r="A371" s="35"/>
      <c r="B371" s="36"/>
      <c r="C371" s="37"/>
      <c r="D371" s="187" t="s">
        <v>134</v>
      </c>
      <c r="E371" s="37"/>
      <c r="F371" s="188" t="s">
        <v>756</v>
      </c>
      <c r="G371" s="37"/>
      <c r="H371" s="37"/>
      <c r="I371" s="189"/>
      <c r="J371" s="37"/>
      <c r="K371" s="37"/>
      <c r="L371" s="40"/>
      <c r="M371" s="190"/>
      <c r="N371" s="191"/>
      <c r="O371" s="65"/>
      <c r="P371" s="65"/>
      <c r="Q371" s="65"/>
      <c r="R371" s="65"/>
      <c r="S371" s="65"/>
      <c r="T371" s="66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134</v>
      </c>
      <c r="AU371" s="18" t="s">
        <v>83</v>
      </c>
    </row>
    <row r="372" spans="1:65" s="12" customFormat="1" ht="25.9" customHeight="1">
      <c r="B372" s="158"/>
      <c r="C372" s="159"/>
      <c r="D372" s="160" t="s">
        <v>72</v>
      </c>
      <c r="E372" s="161" t="s">
        <v>540</v>
      </c>
      <c r="F372" s="161" t="s">
        <v>541</v>
      </c>
      <c r="G372" s="159"/>
      <c r="H372" s="159"/>
      <c r="I372" s="162"/>
      <c r="J372" s="163">
        <f>BK372</f>
        <v>0</v>
      </c>
      <c r="K372" s="159"/>
      <c r="L372" s="164"/>
      <c r="M372" s="165"/>
      <c r="N372" s="166"/>
      <c r="O372" s="166"/>
      <c r="P372" s="167">
        <f>P373</f>
        <v>0</v>
      </c>
      <c r="Q372" s="166"/>
      <c r="R372" s="167">
        <f>R373</f>
        <v>0</v>
      </c>
      <c r="S372" s="166"/>
      <c r="T372" s="168">
        <f>T373</f>
        <v>0</v>
      </c>
      <c r="AR372" s="169" t="s">
        <v>155</v>
      </c>
      <c r="AT372" s="170" t="s">
        <v>72</v>
      </c>
      <c r="AU372" s="170" t="s">
        <v>73</v>
      </c>
      <c r="AY372" s="169" t="s">
        <v>124</v>
      </c>
      <c r="BK372" s="171">
        <f>BK373</f>
        <v>0</v>
      </c>
    </row>
    <row r="373" spans="1:65" s="12" customFormat="1" ht="22.9" customHeight="1">
      <c r="B373" s="158"/>
      <c r="C373" s="159"/>
      <c r="D373" s="160" t="s">
        <v>72</v>
      </c>
      <c r="E373" s="172" t="s">
        <v>542</v>
      </c>
      <c r="F373" s="172" t="s">
        <v>543</v>
      </c>
      <c r="G373" s="159"/>
      <c r="H373" s="159"/>
      <c r="I373" s="162"/>
      <c r="J373" s="173">
        <f>BK373</f>
        <v>0</v>
      </c>
      <c r="K373" s="159"/>
      <c r="L373" s="164"/>
      <c r="M373" s="165"/>
      <c r="N373" s="166"/>
      <c r="O373" s="166"/>
      <c r="P373" s="167">
        <f>SUM(P374:P378)</f>
        <v>0</v>
      </c>
      <c r="Q373" s="166"/>
      <c r="R373" s="167">
        <f>SUM(R374:R378)</f>
        <v>0</v>
      </c>
      <c r="S373" s="166"/>
      <c r="T373" s="168">
        <f>SUM(T374:T378)</f>
        <v>0</v>
      </c>
      <c r="AR373" s="169" t="s">
        <v>155</v>
      </c>
      <c r="AT373" s="170" t="s">
        <v>72</v>
      </c>
      <c r="AU373" s="170" t="s">
        <v>81</v>
      </c>
      <c r="AY373" s="169" t="s">
        <v>124</v>
      </c>
      <c r="BK373" s="171">
        <f>SUM(BK374:BK378)</f>
        <v>0</v>
      </c>
    </row>
    <row r="374" spans="1:65" s="2" customFormat="1" ht="16.5" customHeight="1">
      <c r="A374" s="35"/>
      <c r="B374" s="36"/>
      <c r="C374" s="174" t="s">
        <v>757</v>
      </c>
      <c r="D374" s="174" t="s">
        <v>127</v>
      </c>
      <c r="E374" s="175" t="s">
        <v>545</v>
      </c>
      <c r="F374" s="176" t="s">
        <v>546</v>
      </c>
      <c r="G374" s="177" t="s">
        <v>547</v>
      </c>
      <c r="H374" s="178">
        <v>1</v>
      </c>
      <c r="I374" s="179"/>
      <c r="J374" s="180">
        <f>ROUND(I374*H374,2)</f>
        <v>0</v>
      </c>
      <c r="K374" s="176" t="s">
        <v>19</v>
      </c>
      <c r="L374" s="40"/>
      <c r="M374" s="181" t="s">
        <v>19</v>
      </c>
      <c r="N374" s="182" t="s">
        <v>44</v>
      </c>
      <c r="O374" s="65"/>
      <c r="P374" s="183">
        <f>O374*H374</f>
        <v>0</v>
      </c>
      <c r="Q374" s="183">
        <v>0</v>
      </c>
      <c r="R374" s="183">
        <f>Q374*H374</f>
        <v>0</v>
      </c>
      <c r="S374" s="183">
        <v>0</v>
      </c>
      <c r="T374" s="184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85" t="s">
        <v>548</v>
      </c>
      <c r="AT374" s="185" t="s">
        <v>127</v>
      </c>
      <c r="AU374" s="185" t="s">
        <v>83</v>
      </c>
      <c r="AY374" s="18" t="s">
        <v>124</v>
      </c>
      <c r="BE374" s="186">
        <f>IF(N374="základní",J374,0)</f>
        <v>0</v>
      </c>
      <c r="BF374" s="186">
        <f>IF(N374="snížená",J374,0)</f>
        <v>0</v>
      </c>
      <c r="BG374" s="186">
        <f>IF(N374="zákl. přenesená",J374,0)</f>
        <v>0</v>
      </c>
      <c r="BH374" s="186">
        <f>IF(N374="sníž. přenesená",J374,0)</f>
        <v>0</v>
      </c>
      <c r="BI374" s="186">
        <f>IF(N374="nulová",J374,0)</f>
        <v>0</v>
      </c>
      <c r="BJ374" s="18" t="s">
        <v>81</v>
      </c>
      <c r="BK374" s="186">
        <f>ROUND(I374*H374,2)</f>
        <v>0</v>
      </c>
      <c r="BL374" s="18" t="s">
        <v>548</v>
      </c>
      <c r="BM374" s="185" t="s">
        <v>758</v>
      </c>
    </row>
    <row r="375" spans="1:65" s="2" customFormat="1" ht="16.5" customHeight="1">
      <c r="A375" s="35"/>
      <c r="B375" s="36"/>
      <c r="C375" s="174" t="s">
        <v>759</v>
      </c>
      <c r="D375" s="174" t="s">
        <v>127</v>
      </c>
      <c r="E375" s="175" t="s">
        <v>552</v>
      </c>
      <c r="F375" s="176" t="s">
        <v>553</v>
      </c>
      <c r="G375" s="177" t="s">
        <v>547</v>
      </c>
      <c r="H375" s="178">
        <v>1</v>
      </c>
      <c r="I375" s="179"/>
      <c r="J375" s="180">
        <f>ROUND(I375*H375,2)</f>
        <v>0</v>
      </c>
      <c r="K375" s="176" t="s">
        <v>19</v>
      </c>
      <c r="L375" s="40"/>
      <c r="M375" s="181" t="s">
        <v>19</v>
      </c>
      <c r="N375" s="182" t="s">
        <v>44</v>
      </c>
      <c r="O375" s="65"/>
      <c r="P375" s="183">
        <f>O375*H375</f>
        <v>0</v>
      </c>
      <c r="Q375" s="183">
        <v>0</v>
      </c>
      <c r="R375" s="183">
        <f>Q375*H375</f>
        <v>0</v>
      </c>
      <c r="S375" s="183">
        <v>0</v>
      </c>
      <c r="T375" s="184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185" t="s">
        <v>548</v>
      </c>
      <c r="AT375" s="185" t="s">
        <v>127</v>
      </c>
      <c r="AU375" s="185" t="s">
        <v>83</v>
      </c>
      <c r="AY375" s="18" t="s">
        <v>124</v>
      </c>
      <c r="BE375" s="186">
        <f>IF(N375="základní",J375,0)</f>
        <v>0</v>
      </c>
      <c r="BF375" s="186">
        <f>IF(N375="snížená",J375,0)</f>
        <v>0</v>
      </c>
      <c r="BG375" s="186">
        <f>IF(N375="zákl. přenesená",J375,0)</f>
        <v>0</v>
      </c>
      <c r="BH375" s="186">
        <f>IF(N375="sníž. přenesená",J375,0)</f>
        <v>0</v>
      </c>
      <c r="BI375" s="186">
        <f>IF(N375="nulová",J375,0)</f>
        <v>0</v>
      </c>
      <c r="BJ375" s="18" t="s">
        <v>81</v>
      </c>
      <c r="BK375" s="186">
        <f>ROUND(I375*H375,2)</f>
        <v>0</v>
      </c>
      <c r="BL375" s="18" t="s">
        <v>548</v>
      </c>
      <c r="BM375" s="185" t="s">
        <v>760</v>
      </c>
    </row>
    <row r="376" spans="1:65" s="2" customFormat="1" ht="16.5" customHeight="1">
      <c r="A376" s="35"/>
      <c r="B376" s="36"/>
      <c r="C376" s="174" t="s">
        <v>761</v>
      </c>
      <c r="D376" s="174" t="s">
        <v>127</v>
      </c>
      <c r="E376" s="175" t="s">
        <v>556</v>
      </c>
      <c r="F376" s="176" t="s">
        <v>557</v>
      </c>
      <c r="G376" s="177" t="s">
        <v>547</v>
      </c>
      <c r="H376" s="178">
        <v>1</v>
      </c>
      <c r="I376" s="179"/>
      <c r="J376" s="180">
        <f>ROUND(I376*H376,2)</f>
        <v>0</v>
      </c>
      <c r="K376" s="176" t="s">
        <v>19</v>
      </c>
      <c r="L376" s="40"/>
      <c r="M376" s="181" t="s">
        <v>19</v>
      </c>
      <c r="N376" s="182" t="s">
        <v>44</v>
      </c>
      <c r="O376" s="65"/>
      <c r="P376" s="183">
        <f>O376*H376</f>
        <v>0</v>
      </c>
      <c r="Q376" s="183">
        <v>0</v>
      </c>
      <c r="R376" s="183">
        <f>Q376*H376</f>
        <v>0</v>
      </c>
      <c r="S376" s="183">
        <v>0</v>
      </c>
      <c r="T376" s="184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185" t="s">
        <v>548</v>
      </c>
      <c r="AT376" s="185" t="s">
        <v>127</v>
      </c>
      <c r="AU376" s="185" t="s">
        <v>83</v>
      </c>
      <c r="AY376" s="18" t="s">
        <v>124</v>
      </c>
      <c r="BE376" s="186">
        <f>IF(N376="základní",J376,0)</f>
        <v>0</v>
      </c>
      <c r="BF376" s="186">
        <f>IF(N376="snížená",J376,0)</f>
        <v>0</v>
      </c>
      <c r="BG376" s="186">
        <f>IF(N376="zákl. přenesená",J376,0)</f>
        <v>0</v>
      </c>
      <c r="BH376" s="186">
        <f>IF(N376="sníž. přenesená",J376,0)</f>
        <v>0</v>
      </c>
      <c r="BI376" s="186">
        <f>IF(N376="nulová",J376,0)</f>
        <v>0</v>
      </c>
      <c r="BJ376" s="18" t="s">
        <v>81</v>
      </c>
      <c r="BK376" s="186">
        <f>ROUND(I376*H376,2)</f>
        <v>0</v>
      </c>
      <c r="BL376" s="18" t="s">
        <v>548</v>
      </c>
      <c r="BM376" s="185" t="s">
        <v>762</v>
      </c>
    </row>
    <row r="377" spans="1:65" s="2" customFormat="1" ht="16.5" customHeight="1">
      <c r="A377" s="35"/>
      <c r="B377" s="36"/>
      <c r="C377" s="174" t="s">
        <v>763</v>
      </c>
      <c r="D377" s="174" t="s">
        <v>127</v>
      </c>
      <c r="E377" s="175" t="s">
        <v>560</v>
      </c>
      <c r="F377" s="176" t="s">
        <v>561</v>
      </c>
      <c r="G377" s="177" t="s">
        <v>547</v>
      </c>
      <c r="H377" s="178">
        <v>1</v>
      </c>
      <c r="I377" s="179"/>
      <c r="J377" s="180">
        <f>ROUND(I377*H377,2)</f>
        <v>0</v>
      </c>
      <c r="K377" s="176" t="s">
        <v>19</v>
      </c>
      <c r="L377" s="40"/>
      <c r="M377" s="181" t="s">
        <v>19</v>
      </c>
      <c r="N377" s="182" t="s">
        <v>44</v>
      </c>
      <c r="O377" s="65"/>
      <c r="P377" s="183">
        <f>O377*H377</f>
        <v>0</v>
      </c>
      <c r="Q377" s="183">
        <v>0</v>
      </c>
      <c r="R377" s="183">
        <f>Q377*H377</f>
        <v>0</v>
      </c>
      <c r="S377" s="183">
        <v>0</v>
      </c>
      <c r="T377" s="184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185" t="s">
        <v>548</v>
      </c>
      <c r="AT377" s="185" t="s">
        <v>127</v>
      </c>
      <c r="AU377" s="185" t="s">
        <v>83</v>
      </c>
      <c r="AY377" s="18" t="s">
        <v>124</v>
      </c>
      <c r="BE377" s="186">
        <f>IF(N377="základní",J377,0)</f>
        <v>0</v>
      </c>
      <c r="BF377" s="186">
        <f>IF(N377="snížená",J377,0)</f>
        <v>0</v>
      </c>
      <c r="BG377" s="186">
        <f>IF(N377="zákl. přenesená",J377,0)</f>
        <v>0</v>
      </c>
      <c r="BH377" s="186">
        <f>IF(N377="sníž. přenesená",J377,0)</f>
        <v>0</v>
      </c>
      <c r="BI377" s="186">
        <f>IF(N377="nulová",J377,0)</f>
        <v>0</v>
      </c>
      <c r="BJ377" s="18" t="s">
        <v>81</v>
      </c>
      <c r="BK377" s="186">
        <f>ROUND(I377*H377,2)</f>
        <v>0</v>
      </c>
      <c r="BL377" s="18" t="s">
        <v>548</v>
      </c>
      <c r="BM377" s="185" t="s">
        <v>764</v>
      </c>
    </row>
    <row r="378" spans="1:65" s="2" customFormat="1" ht="19.5">
      <c r="A378" s="35"/>
      <c r="B378" s="36"/>
      <c r="C378" s="37"/>
      <c r="D378" s="192" t="s">
        <v>136</v>
      </c>
      <c r="E378" s="37"/>
      <c r="F378" s="193" t="s">
        <v>563</v>
      </c>
      <c r="G378" s="37"/>
      <c r="H378" s="37"/>
      <c r="I378" s="189"/>
      <c r="J378" s="37"/>
      <c r="K378" s="37"/>
      <c r="L378" s="40"/>
      <c r="M378" s="226"/>
      <c r="N378" s="227"/>
      <c r="O378" s="228"/>
      <c r="P378" s="228"/>
      <c r="Q378" s="228"/>
      <c r="R378" s="228"/>
      <c r="S378" s="228"/>
      <c r="T378" s="229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8" t="s">
        <v>136</v>
      </c>
      <c r="AU378" s="18" t="s">
        <v>83</v>
      </c>
    </row>
    <row r="379" spans="1:65" s="2" customFormat="1" ht="6.95" customHeight="1">
      <c r="A379" s="35"/>
      <c r="B379" s="48"/>
      <c r="C379" s="49"/>
      <c r="D379" s="49"/>
      <c r="E379" s="49"/>
      <c r="F379" s="49"/>
      <c r="G379" s="49"/>
      <c r="H379" s="49"/>
      <c r="I379" s="49"/>
      <c r="J379" s="49"/>
      <c r="K379" s="49"/>
      <c r="L379" s="40"/>
      <c r="M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</row>
  </sheetData>
  <sheetProtection algorithmName="SHA-512" hashValue="CLRcFpUhTjnFsodoReUAz/KmI454B34x751Tb5kFxdfXosLDmJr78/CO25aKBZl5sAEtx1V/x2CdvWIy74EiDQ==" saltValue="Uoe6Xgvp0Yc+Ijc52stPr0pR4CvbqVL8L3nlIB45MvlPWssSs7jM8xd/UJ7vM5pSU9JMEKAmzvYkVJZC1D7IWA==" spinCount="100000" sheet="1" objects="1" scenarios="1" formatColumns="0" formatRows="0" autoFilter="0"/>
  <autoFilter ref="C88:K378" xr:uid="{00000000-0009-0000-0000-000002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3" r:id="rId1" xr:uid="{00000000-0004-0000-0200-000000000000}"/>
    <hyperlink ref="F97" r:id="rId2" xr:uid="{00000000-0004-0000-0200-000001000000}"/>
    <hyperlink ref="F100" r:id="rId3" xr:uid="{00000000-0004-0000-0200-000002000000}"/>
    <hyperlink ref="F103" r:id="rId4" xr:uid="{00000000-0004-0000-0200-000003000000}"/>
    <hyperlink ref="F111" r:id="rId5" xr:uid="{00000000-0004-0000-0200-000004000000}"/>
    <hyperlink ref="F127" r:id="rId6" xr:uid="{00000000-0004-0000-0200-000005000000}"/>
    <hyperlink ref="F129" r:id="rId7" xr:uid="{00000000-0004-0000-0200-000006000000}"/>
    <hyperlink ref="F135" r:id="rId8" xr:uid="{00000000-0004-0000-0200-000007000000}"/>
    <hyperlink ref="F141" r:id="rId9" xr:uid="{00000000-0004-0000-0200-000008000000}"/>
    <hyperlink ref="F144" r:id="rId10" xr:uid="{00000000-0004-0000-0200-000009000000}"/>
    <hyperlink ref="F150" r:id="rId11" xr:uid="{00000000-0004-0000-0200-00000A000000}"/>
    <hyperlink ref="F153" r:id="rId12" xr:uid="{00000000-0004-0000-0200-00000B000000}"/>
    <hyperlink ref="F157" r:id="rId13" xr:uid="{00000000-0004-0000-0200-00000C000000}"/>
    <hyperlink ref="F159" r:id="rId14" xr:uid="{00000000-0004-0000-0200-00000D000000}"/>
    <hyperlink ref="F164" r:id="rId15" xr:uid="{00000000-0004-0000-0200-00000E000000}"/>
    <hyperlink ref="F169" r:id="rId16" xr:uid="{00000000-0004-0000-0200-00000F000000}"/>
    <hyperlink ref="F186" r:id="rId17" xr:uid="{00000000-0004-0000-0200-000010000000}"/>
    <hyperlink ref="F193" r:id="rId18" xr:uid="{00000000-0004-0000-0200-000011000000}"/>
    <hyperlink ref="F197" r:id="rId19" xr:uid="{00000000-0004-0000-0200-000012000000}"/>
    <hyperlink ref="F199" r:id="rId20" xr:uid="{00000000-0004-0000-0200-000013000000}"/>
    <hyperlink ref="F203" r:id="rId21" xr:uid="{00000000-0004-0000-0200-000014000000}"/>
    <hyperlink ref="F210" r:id="rId22" xr:uid="{00000000-0004-0000-0200-000015000000}"/>
    <hyperlink ref="F214" r:id="rId23" xr:uid="{00000000-0004-0000-0200-000016000000}"/>
    <hyperlink ref="F219" r:id="rId24" xr:uid="{00000000-0004-0000-0200-000017000000}"/>
    <hyperlink ref="F221" r:id="rId25" xr:uid="{00000000-0004-0000-0200-000018000000}"/>
    <hyperlink ref="F223" r:id="rId26" xr:uid="{00000000-0004-0000-0200-000019000000}"/>
    <hyperlink ref="F225" r:id="rId27" xr:uid="{00000000-0004-0000-0200-00001A000000}"/>
    <hyperlink ref="F227" r:id="rId28" xr:uid="{00000000-0004-0000-0200-00001B000000}"/>
    <hyperlink ref="F232" r:id="rId29" xr:uid="{00000000-0004-0000-0200-00001C000000}"/>
    <hyperlink ref="F235" r:id="rId30" xr:uid="{00000000-0004-0000-0200-00001D000000}"/>
    <hyperlink ref="F243" r:id="rId31" xr:uid="{00000000-0004-0000-0200-00001E000000}"/>
    <hyperlink ref="F259" r:id="rId32" xr:uid="{00000000-0004-0000-0200-00001F000000}"/>
    <hyperlink ref="F263" r:id="rId33" xr:uid="{00000000-0004-0000-0200-000020000000}"/>
    <hyperlink ref="F267" r:id="rId34" xr:uid="{00000000-0004-0000-0200-000021000000}"/>
    <hyperlink ref="F273" r:id="rId35" xr:uid="{00000000-0004-0000-0200-000022000000}"/>
    <hyperlink ref="F275" r:id="rId36" xr:uid="{00000000-0004-0000-0200-000023000000}"/>
    <hyperlink ref="F291" r:id="rId37" xr:uid="{00000000-0004-0000-0200-000024000000}"/>
    <hyperlink ref="F295" r:id="rId38" xr:uid="{00000000-0004-0000-0200-000025000000}"/>
    <hyperlink ref="F299" r:id="rId39" xr:uid="{00000000-0004-0000-0200-000026000000}"/>
    <hyperlink ref="F305" r:id="rId40" xr:uid="{00000000-0004-0000-0200-000027000000}"/>
    <hyperlink ref="F307" r:id="rId41" xr:uid="{00000000-0004-0000-0200-000028000000}"/>
    <hyperlink ref="F312" r:id="rId42" xr:uid="{00000000-0004-0000-0200-000029000000}"/>
    <hyperlink ref="F316" r:id="rId43" xr:uid="{00000000-0004-0000-0200-00002A000000}"/>
    <hyperlink ref="F320" r:id="rId44" xr:uid="{00000000-0004-0000-0200-00002B000000}"/>
    <hyperlink ref="F334" r:id="rId45" xr:uid="{00000000-0004-0000-0200-00002C000000}"/>
    <hyperlink ref="F338" r:id="rId46" xr:uid="{00000000-0004-0000-0200-00002D000000}"/>
    <hyperlink ref="F341" r:id="rId47" xr:uid="{00000000-0004-0000-0200-00002E000000}"/>
    <hyperlink ref="F350" r:id="rId48" xr:uid="{00000000-0004-0000-0200-00002F000000}"/>
    <hyperlink ref="F354" r:id="rId49" xr:uid="{00000000-0004-0000-0200-000030000000}"/>
    <hyperlink ref="F358" r:id="rId50" xr:uid="{00000000-0004-0000-0200-000031000000}"/>
    <hyperlink ref="F364" r:id="rId51" xr:uid="{00000000-0004-0000-0200-000032000000}"/>
    <hyperlink ref="F366" r:id="rId52" xr:uid="{00000000-0004-0000-0200-000033000000}"/>
    <hyperlink ref="F371" r:id="rId53" xr:uid="{00000000-0004-0000-0200-00003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33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8" t="s">
        <v>89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93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57" t="str">
        <f>'Rekapitulace stavby'!K6</f>
        <v>PD – Výsadby BK16d, BK17a, BK17b a BC10 v k.ú. Veselí-Předměstí</v>
      </c>
      <c r="F7" s="358"/>
      <c r="G7" s="358"/>
      <c r="H7" s="358"/>
      <c r="L7" s="21"/>
    </row>
    <row r="8" spans="1:46" s="2" customFormat="1" ht="12" customHeight="1">
      <c r="A8" s="35"/>
      <c r="B8" s="40"/>
      <c r="C8" s="35"/>
      <c r="D8" s="106" t="s">
        <v>94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59" t="s">
        <v>765</v>
      </c>
      <c r="F9" s="360"/>
      <c r="G9" s="360"/>
      <c r="H9" s="36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25. 11. 2023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1" t="str">
        <f>'Rekapitulace stavby'!E14</f>
        <v>Vyplň údaj</v>
      </c>
      <c r="F18" s="362"/>
      <c r="G18" s="362"/>
      <c r="H18" s="362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 xml:space="preserve"> </v>
      </c>
      <c r="F21" s="35"/>
      <c r="G21" s="35"/>
      <c r="H21" s="35"/>
      <c r="I21" s="106" t="s">
        <v>29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36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3" t="s">
        <v>19</v>
      </c>
      <c r="F27" s="363"/>
      <c r="G27" s="363"/>
      <c r="H27" s="36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ROUND(J88,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ROUND((SUM(BE88:BE332)),  2)</f>
        <v>0</v>
      </c>
      <c r="G33" s="35"/>
      <c r="H33" s="35"/>
      <c r="I33" s="119">
        <v>0.21</v>
      </c>
      <c r="J33" s="118">
        <f>ROUND(((SUM(BE88:BE332))*I33),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ROUND((SUM(BF88:BF332)),  2)</f>
        <v>0</v>
      </c>
      <c r="G34" s="35"/>
      <c r="H34" s="35"/>
      <c r="I34" s="119">
        <v>0.12</v>
      </c>
      <c r="J34" s="118">
        <f>ROUND(((SUM(BF88:BF332))*I34),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ROUND((SUM(BG88:BG332)),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ROUND((SUM(BH88:BH332)),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ROUND((SUM(BI88:BI332)),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96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4" t="str">
        <f>E7</f>
        <v>PD – Výsadby BK16d, BK17a, BK17b a BC10 v k.ú. Veselí-Předměstí</v>
      </c>
      <c r="F48" s="365"/>
      <c r="G48" s="365"/>
      <c r="H48" s="36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94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17" t="str">
        <f>E9</f>
        <v>BK17b - Biokoridor BK17b (oblast D)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Veselí nad Moravou</v>
      </c>
      <c r="G52" s="37"/>
      <c r="H52" s="37"/>
      <c r="I52" s="30" t="s">
        <v>23</v>
      </c>
      <c r="J52" s="60" t="str">
        <f>IF(J12="","",J12)</f>
        <v>25. 11. 2023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KPÚ pro JMK, pobočka Hodonín</v>
      </c>
      <c r="G54" s="37"/>
      <c r="H54" s="37"/>
      <c r="I54" s="30" t="s">
        <v>33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97</v>
      </c>
      <c r="D57" s="132"/>
      <c r="E57" s="132"/>
      <c r="F57" s="132"/>
      <c r="G57" s="132"/>
      <c r="H57" s="132"/>
      <c r="I57" s="132"/>
      <c r="J57" s="133" t="s">
        <v>98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99</v>
      </c>
    </row>
    <row r="60" spans="1:47" s="9" customFormat="1" ht="24.95" customHeight="1">
      <c r="B60" s="135"/>
      <c r="C60" s="136"/>
      <c r="D60" s="137" t="s">
        <v>100</v>
      </c>
      <c r="E60" s="138"/>
      <c r="F60" s="138"/>
      <c r="G60" s="138"/>
      <c r="H60" s="138"/>
      <c r="I60" s="138"/>
      <c r="J60" s="139">
        <f>J89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101</v>
      </c>
      <c r="E61" s="144"/>
      <c r="F61" s="144"/>
      <c r="G61" s="144"/>
      <c r="H61" s="144"/>
      <c r="I61" s="144"/>
      <c r="J61" s="145">
        <f>J90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102</v>
      </c>
      <c r="E62" s="144"/>
      <c r="F62" s="144"/>
      <c r="G62" s="144"/>
      <c r="H62" s="144"/>
      <c r="I62" s="144"/>
      <c r="J62" s="145">
        <f>J155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103</v>
      </c>
      <c r="E63" s="144"/>
      <c r="F63" s="144"/>
      <c r="G63" s="144"/>
      <c r="H63" s="144"/>
      <c r="I63" s="144"/>
      <c r="J63" s="145">
        <f>J202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104</v>
      </c>
      <c r="E64" s="144"/>
      <c r="F64" s="144"/>
      <c r="G64" s="144"/>
      <c r="H64" s="144"/>
      <c r="I64" s="144"/>
      <c r="J64" s="145">
        <f>J243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105</v>
      </c>
      <c r="E65" s="144"/>
      <c r="F65" s="144"/>
      <c r="G65" s="144"/>
      <c r="H65" s="144"/>
      <c r="I65" s="144"/>
      <c r="J65" s="145">
        <f>J270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106</v>
      </c>
      <c r="E66" s="144"/>
      <c r="F66" s="144"/>
      <c r="G66" s="144"/>
      <c r="H66" s="144"/>
      <c r="I66" s="144"/>
      <c r="J66" s="145">
        <f>J324</f>
        <v>0</v>
      </c>
      <c r="K66" s="142"/>
      <c r="L66" s="146"/>
    </row>
    <row r="67" spans="1:31" s="9" customFormat="1" ht="24.95" customHeight="1">
      <c r="B67" s="135"/>
      <c r="C67" s="136"/>
      <c r="D67" s="137" t="s">
        <v>107</v>
      </c>
      <c r="E67" s="138"/>
      <c r="F67" s="138"/>
      <c r="G67" s="138"/>
      <c r="H67" s="138"/>
      <c r="I67" s="138"/>
      <c r="J67" s="139">
        <f>J326</f>
        <v>0</v>
      </c>
      <c r="K67" s="136"/>
      <c r="L67" s="140"/>
    </row>
    <row r="68" spans="1:31" s="10" customFormat="1" ht="19.899999999999999" customHeight="1">
      <c r="B68" s="141"/>
      <c r="C68" s="142"/>
      <c r="D68" s="143" t="s">
        <v>108</v>
      </c>
      <c r="E68" s="144"/>
      <c r="F68" s="144"/>
      <c r="G68" s="144"/>
      <c r="H68" s="144"/>
      <c r="I68" s="144"/>
      <c r="J68" s="145">
        <f>J327</f>
        <v>0</v>
      </c>
      <c r="K68" s="142"/>
      <c r="L68" s="146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5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5" customHeight="1">
      <c r="A75" s="35"/>
      <c r="B75" s="36"/>
      <c r="C75" s="24" t="s">
        <v>109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64" t="str">
        <f>E7</f>
        <v>PD – Výsadby BK16d, BK17a, BK17b a BC10 v k.ú. Veselí-Předměstí</v>
      </c>
      <c r="F78" s="365"/>
      <c r="G78" s="365"/>
      <c r="H78" s="365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94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17" t="str">
        <f>E9</f>
        <v>BK17b - Biokoridor BK17b (oblast D)</v>
      </c>
      <c r="F80" s="366"/>
      <c r="G80" s="366"/>
      <c r="H80" s="366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F12</f>
        <v>Veselí nad Moravou</v>
      </c>
      <c r="G82" s="37"/>
      <c r="H82" s="37"/>
      <c r="I82" s="30" t="s">
        <v>23</v>
      </c>
      <c r="J82" s="60" t="str">
        <f>IF(J12="","",J12)</f>
        <v>25. 11. 2023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25</v>
      </c>
      <c r="D84" s="37"/>
      <c r="E84" s="37"/>
      <c r="F84" s="28" t="str">
        <f>E15</f>
        <v>KPÚ pro JMK, pobočka Hodonín</v>
      </c>
      <c r="G84" s="37"/>
      <c r="H84" s="37"/>
      <c r="I84" s="30" t="s">
        <v>33</v>
      </c>
      <c r="J84" s="33" t="str">
        <f>E21</f>
        <v xml:space="preserve"> 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31</v>
      </c>
      <c r="D85" s="37"/>
      <c r="E85" s="37"/>
      <c r="F85" s="28" t="str">
        <f>IF(E18="","",E18)</f>
        <v>Vyplň údaj</v>
      </c>
      <c r="G85" s="37"/>
      <c r="H85" s="37"/>
      <c r="I85" s="30" t="s">
        <v>36</v>
      </c>
      <c r="J85" s="33" t="str">
        <f>E24</f>
        <v xml:space="preserve"> 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47"/>
      <c r="B87" s="148"/>
      <c r="C87" s="149" t="s">
        <v>110</v>
      </c>
      <c r="D87" s="150" t="s">
        <v>58</v>
      </c>
      <c r="E87" s="150" t="s">
        <v>54</v>
      </c>
      <c r="F87" s="150" t="s">
        <v>55</v>
      </c>
      <c r="G87" s="150" t="s">
        <v>111</v>
      </c>
      <c r="H87" s="150" t="s">
        <v>112</v>
      </c>
      <c r="I87" s="150" t="s">
        <v>113</v>
      </c>
      <c r="J87" s="150" t="s">
        <v>98</v>
      </c>
      <c r="K87" s="151" t="s">
        <v>114</v>
      </c>
      <c r="L87" s="152"/>
      <c r="M87" s="69" t="s">
        <v>19</v>
      </c>
      <c r="N87" s="70" t="s">
        <v>43</v>
      </c>
      <c r="O87" s="70" t="s">
        <v>115</v>
      </c>
      <c r="P87" s="70" t="s">
        <v>116</v>
      </c>
      <c r="Q87" s="70" t="s">
        <v>117</v>
      </c>
      <c r="R87" s="70" t="s">
        <v>118</v>
      </c>
      <c r="S87" s="70" t="s">
        <v>119</v>
      </c>
      <c r="T87" s="71" t="s">
        <v>120</v>
      </c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</row>
    <row r="88" spans="1:65" s="2" customFormat="1" ht="22.9" customHeight="1">
      <c r="A88" s="35"/>
      <c r="B88" s="36"/>
      <c r="C88" s="76" t="s">
        <v>121</v>
      </c>
      <c r="D88" s="37"/>
      <c r="E88" s="37"/>
      <c r="F88" s="37"/>
      <c r="G88" s="37"/>
      <c r="H88" s="37"/>
      <c r="I88" s="37"/>
      <c r="J88" s="153">
        <f>BK88</f>
        <v>0</v>
      </c>
      <c r="K88" s="37"/>
      <c r="L88" s="40"/>
      <c r="M88" s="72"/>
      <c r="N88" s="154"/>
      <c r="O88" s="73"/>
      <c r="P88" s="155">
        <f>P89+P326</f>
        <v>0</v>
      </c>
      <c r="Q88" s="73"/>
      <c r="R88" s="155">
        <f>R89+R326</f>
        <v>9.5025157999999994</v>
      </c>
      <c r="S88" s="73"/>
      <c r="T88" s="156">
        <f>T89+T326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72</v>
      </c>
      <c r="AU88" s="18" t="s">
        <v>99</v>
      </c>
      <c r="BK88" s="157">
        <f>BK89+BK326</f>
        <v>0</v>
      </c>
    </row>
    <row r="89" spans="1:65" s="12" customFormat="1" ht="25.9" customHeight="1">
      <c r="B89" s="158"/>
      <c r="C89" s="159"/>
      <c r="D89" s="160" t="s">
        <v>72</v>
      </c>
      <c r="E89" s="161" t="s">
        <v>122</v>
      </c>
      <c r="F89" s="161" t="s">
        <v>123</v>
      </c>
      <c r="G89" s="159"/>
      <c r="H89" s="159"/>
      <c r="I89" s="162"/>
      <c r="J89" s="163">
        <f>BK89</f>
        <v>0</v>
      </c>
      <c r="K89" s="159"/>
      <c r="L89" s="164"/>
      <c r="M89" s="165"/>
      <c r="N89" s="166"/>
      <c r="O89" s="166"/>
      <c r="P89" s="167">
        <f>P90+P155+P202+P243+P270+P324</f>
        <v>0</v>
      </c>
      <c r="Q89" s="166"/>
      <c r="R89" s="167">
        <f>R90+R155+R202+R243+R270+R324</f>
        <v>9.5025157999999994</v>
      </c>
      <c r="S89" s="166"/>
      <c r="T89" s="168">
        <f>T90+T155+T202+T243+T270+T324</f>
        <v>0</v>
      </c>
      <c r="AR89" s="169" t="s">
        <v>81</v>
      </c>
      <c r="AT89" s="170" t="s">
        <v>72</v>
      </c>
      <c r="AU89" s="170" t="s">
        <v>73</v>
      </c>
      <c r="AY89" s="169" t="s">
        <v>124</v>
      </c>
      <c r="BK89" s="171">
        <f>BK90+BK155+BK202+BK243+BK270+BK324</f>
        <v>0</v>
      </c>
    </row>
    <row r="90" spans="1:65" s="12" customFormat="1" ht="22.9" customHeight="1">
      <c r="B90" s="158"/>
      <c r="C90" s="159"/>
      <c r="D90" s="160" t="s">
        <v>72</v>
      </c>
      <c r="E90" s="172" t="s">
        <v>125</v>
      </c>
      <c r="F90" s="172" t="s">
        <v>126</v>
      </c>
      <c r="G90" s="159"/>
      <c r="H90" s="159"/>
      <c r="I90" s="162"/>
      <c r="J90" s="173">
        <f>BK90</f>
        <v>0</v>
      </c>
      <c r="K90" s="159"/>
      <c r="L90" s="164"/>
      <c r="M90" s="165"/>
      <c r="N90" s="166"/>
      <c r="O90" s="166"/>
      <c r="P90" s="167">
        <f>SUM(P91:P154)</f>
        <v>0</v>
      </c>
      <c r="Q90" s="166"/>
      <c r="R90" s="167">
        <f>SUM(R91:R154)</f>
        <v>4.8566158000000001</v>
      </c>
      <c r="S90" s="166"/>
      <c r="T90" s="168">
        <f>SUM(T91:T154)</f>
        <v>0</v>
      </c>
      <c r="AR90" s="169" t="s">
        <v>81</v>
      </c>
      <c r="AT90" s="170" t="s">
        <v>72</v>
      </c>
      <c r="AU90" s="170" t="s">
        <v>81</v>
      </c>
      <c r="AY90" s="169" t="s">
        <v>124</v>
      </c>
      <c r="BK90" s="171">
        <f>SUM(BK91:BK154)</f>
        <v>0</v>
      </c>
    </row>
    <row r="91" spans="1:65" s="2" customFormat="1" ht="16.5" customHeight="1">
      <c r="A91" s="35"/>
      <c r="B91" s="36"/>
      <c r="C91" s="174" t="s">
        <v>81</v>
      </c>
      <c r="D91" s="174" t="s">
        <v>127</v>
      </c>
      <c r="E91" s="175" t="s">
        <v>128</v>
      </c>
      <c r="F91" s="176" t="s">
        <v>566</v>
      </c>
      <c r="G91" s="177" t="s">
        <v>130</v>
      </c>
      <c r="H91" s="178">
        <v>2670</v>
      </c>
      <c r="I91" s="179"/>
      <c r="J91" s="180">
        <f>ROUND(I91*H91,2)</f>
        <v>0</v>
      </c>
      <c r="K91" s="176" t="s">
        <v>131</v>
      </c>
      <c r="L91" s="40"/>
      <c r="M91" s="181" t="s">
        <v>19</v>
      </c>
      <c r="N91" s="182" t="s">
        <v>44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132</v>
      </c>
      <c r="AT91" s="185" t="s">
        <v>127</v>
      </c>
      <c r="AU91" s="185" t="s">
        <v>83</v>
      </c>
      <c r="AY91" s="18" t="s">
        <v>124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81</v>
      </c>
      <c r="BK91" s="186">
        <f>ROUND(I91*H91,2)</f>
        <v>0</v>
      </c>
      <c r="BL91" s="18" t="s">
        <v>132</v>
      </c>
      <c r="BM91" s="185" t="s">
        <v>766</v>
      </c>
    </row>
    <row r="92" spans="1:65" s="2" customFormat="1" ht="11.25">
      <c r="A92" s="35"/>
      <c r="B92" s="36"/>
      <c r="C92" s="37"/>
      <c r="D92" s="187" t="s">
        <v>134</v>
      </c>
      <c r="E92" s="37"/>
      <c r="F92" s="188" t="s">
        <v>135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134</v>
      </c>
      <c r="AU92" s="18" t="s">
        <v>83</v>
      </c>
    </row>
    <row r="93" spans="1:65" s="2" customFormat="1" ht="19.5">
      <c r="A93" s="35"/>
      <c r="B93" s="36"/>
      <c r="C93" s="37"/>
      <c r="D93" s="192" t="s">
        <v>136</v>
      </c>
      <c r="E93" s="37"/>
      <c r="F93" s="193" t="s">
        <v>137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136</v>
      </c>
      <c r="AU93" s="18" t="s">
        <v>83</v>
      </c>
    </row>
    <row r="94" spans="1:65" s="13" customFormat="1" ht="11.25">
      <c r="B94" s="194"/>
      <c r="C94" s="195"/>
      <c r="D94" s="192" t="s">
        <v>138</v>
      </c>
      <c r="E94" s="196" t="s">
        <v>19</v>
      </c>
      <c r="F94" s="197" t="s">
        <v>767</v>
      </c>
      <c r="G94" s="195"/>
      <c r="H94" s="198">
        <v>2670</v>
      </c>
      <c r="I94" s="199"/>
      <c r="J94" s="195"/>
      <c r="K94" s="195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138</v>
      </c>
      <c r="AU94" s="204" t="s">
        <v>83</v>
      </c>
      <c r="AV94" s="13" t="s">
        <v>83</v>
      </c>
      <c r="AW94" s="13" t="s">
        <v>35</v>
      </c>
      <c r="AX94" s="13" t="s">
        <v>81</v>
      </c>
      <c r="AY94" s="204" t="s">
        <v>124</v>
      </c>
    </row>
    <row r="95" spans="1:65" s="2" customFormat="1" ht="16.5" customHeight="1">
      <c r="A95" s="35"/>
      <c r="B95" s="36"/>
      <c r="C95" s="174" t="s">
        <v>83</v>
      </c>
      <c r="D95" s="174" t="s">
        <v>127</v>
      </c>
      <c r="E95" s="175" t="s">
        <v>140</v>
      </c>
      <c r="F95" s="176" t="s">
        <v>569</v>
      </c>
      <c r="G95" s="177" t="s">
        <v>130</v>
      </c>
      <c r="H95" s="178">
        <v>2670</v>
      </c>
      <c r="I95" s="179"/>
      <c r="J95" s="180">
        <f>ROUND(I95*H95,2)</f>
        <v>0</v>
      </c>
      <c r="K95" s="176" t="s">
        <v>131</v>
      </c>
      <c r="L95" s="40"/>
      <c r="M95" s="181" t="s">
        <v>19</v>
      </c>
      <c r="N95" s="182" t="s">
        <v>44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132</v>
      </c>
      <c r="AT95" s="185" t="s">
        <v>127</v>
      </c>
      <c r="AU95" s="185" t="s">
        <v>83</v>
      </c>
      <c r="AY95" s="18" t="s">
        <v>124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81</v>
      </c>
      <c r="BK95" s="186">
        <f>ROUND(I95*H95,2)</f>
        <v>0</v>
      </c>
      <c r="BL95" s="18" t="s">
        <v>132</v>
      </c>
      <c r="BM95" s="185" t="s">
        <v>768</v>
      </c>
    </row>
    <row r="96" spans="1:65" s="2" customFormat="1" ht="11.25">
      <c r="A96" s="35"/>
      <c r="B96" s="36"/>
      <c r="C96" s="37"/>
      <c r="D96" s="187" t="s">
        <v>134</v>
      </c>
      <c r="E96" s="37"/>
      <c r="F96" s="188" t="s">
        <v>143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134</v>
      </c>
      <c r="AU96" s="18" t="s">
        <v>83</v>
      </c>
    </row>
    <row r="97" spans="1:65" s="2" customFormat="1" ht="19.5">
      <c r="A97" s="35"/>
      <c r="B97" s="36"/>
      <c r="C97" s="37"/>
      <c r="D97" s="192" t="s">
        <v>136</v>
      </c>
      <c r="E97" s="37"/>
      <c r="F97" s="193" t="s">
        <v>137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136</v>
      </c>
      <c r="AU97" s="18" t="s">
        <v>83</v>
      </c>
    </row>
    <row r="98" spans="1:65" s="2" customFormat="1" ht="16.5" customHeight="1">
      <c r="A98" s="35"/>
      <c r="B98" s="36"/>
      <c r="C98" s="174" t="s">
        <v>144</v>
      </c>
      <c r="D98" s="174" t="s">
        <v>127</v>
      </c>
      <c r="E98" s="175" t="s">
        <v>145</v>
      </c>
      <c r="F98" s="176" t="s">
        <v>571</v>
      </c>
      <c r="G98" s="177" t="s">
        <v>130</v>
      </c>
      <c r="H98" s="178">
        <v>2670</v>
      </c>
      <c r="I98" s="179"/>
      <c r="J98" s="180">
        <f>ROUND(I98*H98,2)</f>
        <v>0</v>
      </c>
      <c r="K98" s="176" t="s">
        <v>131</v>
      </c>
      <c r="L98" s="40"/>
      <c r="M98" s="181" t="s">
        <v>19</v>
      </c>
      <c r="N98" s="182" t="s">
        <v>44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132</v>
      </c>
      <c r="AT98" s="185" t="s">
        <v>127</v>
      </c>
      <c r="AU98" s="185" t="s">
        <v>83</v>
      </c>
      <c r="AY98" s="18" t="s">
        <v>124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81</v>
      </c>
      <c r="BK98" s="186">
        <f>ROUND(I98*H98,2)</f>
        <v>0</v>
      </c>
      <c r="BL98" s="18" t="s">
        <v>132</v>
      </c>
      <c r="BM98" s="185" t="s">
        <v>769</v>
      </c>
    </row>
    <row r="99" spans="1:65" s="2" customFormat="1" ht="11.25">
      <c r="A99" s="35"/>
      <c r="B99" s="36"/>
      <c r="C99" s="37"/>
      <c r="D99" s="187" t="s">
        <v>134</v>
      </c>
      <c r="E99" s="37"/>
      <c r="F99" s="188" t="s">
        <v>148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134</v>
      </c>
      <c r="AU99" s="18" t="s">
        <v>83</v>
      </c>
    </row>
    <row r="100" spans="1:65" s="2" customFormat="1" ht="19.5">
      <c r="A100" s="35"/>
      <c r="B100" s="36"/>
      <c r="C100" s="37"/>
      <c r="D100" s="192" t="s">
        <v>136</v>
      </c>
      <c r="E100" s="37"/>
      <c r="F100" s="193" t="s">
        <v>137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136</v>
      </c>
      <c r="AU100" s="18" t="s">
        <v>83</v>
      </c>
    </row>
    <row r="101" spans="1:65" s="2" customFormat="1" ht="21.75" customHeight="1">
      <c r="A101" s="35"/>
      <c r="B101" s="36"/>
      <c r="C101" s="174" t="s">
        <v>132</v>
      </c>
      <c r="D101" s="174" t="s">
        <v>127</v>
      </c>
      <c r="E101" s="175" t="s">
        <v>149</v>
      </c>
      <c r="F101" s="176" t="s">
        <v>150</v>
      </c>
      <c r="G101" s="177" t="s">
        <v>151</v>
      </c>
      <c r="H101" s="178">
        <v>38</v>
      </c>
      <c r="I101" s="179"/>
      <c r="J101" s="180">
        <f>ROUND(I101*H101,2)</f>
        <v>0</v>
      </c>
      <c r="K101" s="176" t="s">
        <v>131</v>
      </c>
      <c r="L101" s="40"/>
      <c r="M101" s="181" t="s">
        <v>19</v>
      </c>
      <c r="N101" s="182" t="s">
        <v>44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132</v>
      </c>
      <c r="AT101" s="185" t="s">
        <v>127</v>
      </c>
      <c r="AU101" s="185" t="s">
        <v>83</v>
      </c>
      <c r="AY101" s="18" t="s">
        <v>124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81</v>
      </c>
      <c r="BK101" s="186">
        <f>ROUND(I101*H101,2)</f>
        <v>0</v>
      </c>
      <c r="BL101" s="18" t="s">
        <v>132</v>
      </c>
      <c r="BM101" s="185" t="s">
        <v>770</v>
      </c>
    </row>
    <row r="102" spans="1:65" s="2" customFormat="1" ht="11.25">
      <c r="A102" s="35"/>
      <c r="B102" s="36"/>
      <c r="C102" s="37"/>
      <c r="D102" s="187" t="s">
        <v>134</v>
      </c>
      <c r="E102" s="37"/>
      <c r="F102" s="188" t="s">
        <v>153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134</v>
      </c>
      <c r="AU102" s="18" t="s">
        <v>83</v>
      </c>
    </row>
    <row r="103" spans="1:65" s="13" customFormat="1" ht="11.25">
      <c r="B103" s="194"/>
      <c r="C103" s="195"/>
      <c r="D103" s="192" t="s">
        <v>138</v>
      </c>
      <c r="E103" s="196" t="s">
        <v>19</v>
      </c>
      <c r="F103" s="197" t="s">
        <v>771</v>
      </c>
      <c r="G103" s="195"/>
      <c r="H103" s="198">
        <v>21</v>
      </c>
      <c r="I103" s="199"/>
      <c r="J103" s="195"/>
      <c r="K103" s="195"/>
      <c r="L103" s="200"/>
      <c r="M103" s="201"/>
      <c r="N103" s="202"/>
      <c r="O103" s="202"/>
      <c r="P103" s="202"/>
      <c r="Q103" s="202"/>
      <c r="R103" s="202"/>
      <c r="S103" s="202"/>
      <c r="T103" s="203"/>
      <c r="AT103" s="204" t="s">
        <v>138</v>
      </c>
      <c r="AU103" s="204" t="s">
        <v>83</v>
      </c>
      <c r="AV103" s="13" t="s">
        <v>83</v>
      </c>
      <c r="AW103" s="13" t="s">
        <v>35</v>
      </c>
      <c r="AX103" s="13" t="s">
        <v>73</v>
      </c>
      <c r="AY103" s="204" t="s">
        <v>124</v>
      </c>
    </row>
    <row r="104" spans="1:65" s="13" customFormat="1" ht="11.25">
      <c r="B104" s="194"/>
      <c r="C104" s="195"/>
      <c r="D104" s="192" t="s">
        <v>138</v>
      </c>
      <c r="E104" s="196" t="s">
        <v>19</v>
      </c>
      <c r="F104" s="197" t="s">
        <v>772</v>
      </c>
      <c r="G104" s="195"/>
      <c r="H104" s="198">
        <v>17</v>
      </c>
      <c r="I104" s="199"/>
      <c r="J104" s="195"/>
      <c r="K104" s="195"/>
      <c r="L104" s="200"/>
      <c r="M104" s="201"/>
      <c r="N104" s="202"/>
      <c r="O104" s="202"/>
      <c r="P104" s="202"/>
      <c r="Q104" s="202"/>
      <c r="R104" s="202"/>
      <c r="S104" s="202"/>
      <c r="T104" s="203"/>
      <c r="AT104" s="204" t="s">
        <v>138</v>
      </c>
      <c r="AU104" s="204" t="s">
        <v>83</v>
      </c>
      <c r="AV104" s="13" t="s">
        <v>83</v>
      </c>
      <c r="AW104" s="13" t="s">
        <v>35</v>
      </c>
      <c r="AX104" s="13" t="s">
        <v>73</v>
      </c>
      <c r="AY104" s="204" t="s">
        <v>124</v>
      </c>
    </row>
    <row r="105" spans="1:65" s="14" customFormat="1" ht="11.25">
      <c r="B105" s="215"/>
      <c r="C105" s="216"/>
      <c r="D105" s="192" t="s">
        <v>138</v>
      </c>
      <c r="E105" s="217" t="s">
        <v>19</v>
      </c>
      <c r="F105" s="218" t="s">
        <v>278</v>
      </c>
      <c r="G105" s="216"/>
      <c r="H105" s="219">
        <v>38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138</v>
      </c>
      <c r="AU105" s="225" t="s">
        <v>83</v>
      </c>
      <c r="AV105" s="14" t="s">
        <v>132</v>
      </c>
      <c r="AW105" s="14" t="s">
        <v>35</v>
      </c>
      <c r="AX105" s="14" t="s">
        <v>81</v>
      </c>
      <c r="AY105" s="225" t="s">
        <v>124</v>
      </c>
    </row>
    <row r="106" spans="1:65" s="2" customFormat="1" ht="16.5" customHeight="1">
      <c r="A106" s="35"/>
      <c r="B106" s="36"/>
      <c r="C106" s="174" t="s">
        <v>155</v>
      </c>
      <c r="D106" s="174" t="s">
        <v>127</v>
      </c>
      <c r="E106" s="175" t="s">
        <v>156</v>
      </c>
      <c r="F106" s="176" t="s">
        <v>157</v>
      </c>
      <c r="G106" s="177" t="s">
        <v>151</v>
      </c>
      <c r="H106" s="178">
        <v>38</v>
      </c>
      <c r="I106" s="179"/>
      <c r="J106" s="180">
        <f>ROUND(I106*H106,2)</f>
        <v>0</v>
      </c>
      <c r="K106" s="176" t="s">
        <v>131</v>
      </c>
      <c r="L106" s="40"/>
      <c r="M106" s="181" t="s">
        <v>19</v>
      </c>
      <c r="N106" s="182" t="s">
        <v>44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132</v>
      </c>
      <c r="AT106" s="185" t="s">
        <v>127</v>
      </c>
      <c r="AU106" s="185" t="s">
        <v>83</v>
      </c>
      <c r="AY106" s="18" t="s">
        <v>124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81</v>
      </c>
      <c r="BK106" s="186">
        <f>ROUND(I106*H106,2)</f>
        <v>0</v>
      </c>
      <c r="BL106" s="18" t="s">
        <v>132</v>
      </c>
      <c r="BM106" s="185" t="s">
        <v>773</v>
      </c>
    </row>
    <row r="107" spans="1:65" s="2" customFormat="1" ht="11.25">
      <c r="A107" s="35"/>
      <c r="B107" s="36"/>
      <c r="C107" s="37"/>
      <c r="D107" s="187" t="s">
        <v>134</v>
      </c>
      <c r="E107" s="37"/>
      <c r="F107" s="188" t="s">
        <v>159</v>
      </c>
      <c r="G107" s="37"/>
      <c r="H107" s="37"/>
      <c r="I107" s="189"/>
      <c r="J107" s="37"/>
      <c r="K107" s="37"/>
      <c r="L107" s="40"/>
      <c r="M107" s="190"/>
      <c r="N107" s="191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134</v>
      </c>
      <c r="AU107" s="18" t="s">
        <v>83</v>
      </c>
    </row>
    <row r="108" spans="1:65" s="2" customFormat="1" ht="21.75" customHeight="1">
      <c r="A108" s="35"/>
      <c r="B108" s="36"/>
      <c r="C108" s="205" t="s">
        <v>160</v>
      </c>
      <c r="D108" s="205" t="s">
        <v>161</v>
      </c>
      <c r="E108" s="206" t="s">
        <v>162</v>
      </c>
      <c r="F108" s="207" t="s">
        <v>163</v>
      </c>
      <c r="G108" s="208" t="s">
        <v>151</v>
      </c>
      <c r="H108" s="209">
        <v>17</v>
      </c>
      <c r="I108" s="210"/>
      <c r="J108" s="211">
        <f>ROUND(I108*H108,2)</f>
        <v>0</v>
      </c>
      <c r="K108" s="207" t="s">
        <v>19</v>
      </c>
      <c r="L108" s="212"/>
      <c r="M108" s="213" t="s">
        <v>19</v>
      </c>
      <c r="N108" s="214" t="s">
        <v>44</v>
      </c>
      <c r="O108" s="65"/>
      <c r="P108" s="183">
        <f>O108*H108</f>
        <v>0</v>
      </c>
      <c r="Q108" s="183">
        <v>6.3E-2</v>
      </c>
      <c r="R108" s="183">
        <f>Q108*H108</f>
        <v>1.071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164</v>
      </c>
      <c r="AT108" s="185" t="s">
        <v>161</v>
      </c>
      <c r="AU108" s="185" t="s">
        <v>83</v>
      </c>
      <c r="AY108" s="18" t="s">
        <v>124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81</v>
      </c>
      <c r="BK108" s="186">
        <f>ROUND(I108*H108,2)</f>
        <v>0</v>
      </c>
      <c r="BL108" s="18" t="s">
        <v>132</v>
      </c>
      <c r="BM108" s="185" t="s">
        <v>774</v>
      </c>
    </row>
    <row r="109" spans="1:65" s="2" customFormat="1" ht="21.75" customHeight="1">
      <c r="A109" s="35"/>
      <c r="B109" s="36"/>
      <c r="C109" s="205" t="s">
        <v>167</v>
      </c>
      <c r="D109" s="205" t="s">
        <v>161</v>
      </c>
      <c r="E109" s="206" t="s">
        <v>168</v>
      </c>
      <c r="F109" s="207" t="s">
        <v>169</v>
      </c>
      <c r="G109" s="208" t="s">
        <v>151</v>
      </c>
      <c r="H109" s="209">
        <v>21</v>
      </c>
      <c r="I109" s="210"/>
      <c r="J109" s="211">
        <f>ROUND(I109*H109,2)</f>
        <v>0</v>
      </c>
      <c r="K109" s="207" t="s">
        <v>19</v>
      </c>
      <c r="L109" s="212"/>
      <c r="M109" s="213" t="s">
        <v>19</v>
      </c>
      <c r="N109" s="214" t="s">
        <v>44</v>
      </c>
      <c r="O109" s="65"/>
      <c r="P109" s="183">
        <f>O109*H109</f>
        <v>0</v>
      </c>
      <c r="Q109" s="183">
        <v>6.3E-2</v>
      </c>
      <c r="R109" s="183">
        <f>Q109*H109</f>
        <v>1.323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164</v>
      </c>
      <c r="AT109" s="185" t="s">
        <v>161</v>
      </c>
      <c r="AU109" s="185" t="s">
        <v>83</v>
      </c>
      <c r="AY109" s="18" t="s">
        <v>124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81</v>
      </c>
      <c r="BK109" s="186">
        <f>ROUND(I109*H109,2)</f>
        <v>0</v>
      </c>
      <c r="BL109" s="18" t="s">
        <v>132</v>
      </c>
      <c r="BM109" s="185" t="s">
        <v>775</v>
      </c>
    </row>
    <row r="110" spans="1:65" s="2" customFormat="1" ht="16.5" customHeight="1">
      <c r="A110" s="35"/>
      <c r="B110" s="36"/>
      <c r="C110" s="174" t="s">
        <v>164</v>
      </c>
      <c r="D110" s="174" t="s">
        <v>127</v>
      </c>
      <c r="E110" s="175" t="s">
        <v>172</v>
      </c>
      <c r="F110" s="176" t="s">
        <v>173</v>
      </c>
      <c r="G110" s="177" t="s">
        <v>151</v>
      </c>
      <c r="H110" s="178">
        <v>38</v>
      </c>
      <c r="I110" s="179"/>
      <c r="J110" s="180">
        <f>ROUND(I110*H110,2)</f>
        <v>0</v>
      </c>
      <c r="K110" s="176" t="s">
        <v>19</v>
      </c>
      <c r="L110" s="40"/>
      <c r="M110" s="181" t="s">
        <v>19</v>
      </c>
      <c r="N110" s="182" t="s">
        <v>44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132</v>
      </c>
      <c r="AT110" s="185" t="s">
        <v>127</v>
      </c>
      <c r="AU110" s="185" t="s">
        <v>83</v>
      </c>
      <c r="AY110" s="18" t="s">
        <v>124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81</v>
      </c>
      <c r="BK110" s="186">
        <f>ROUND(I110*H110,2)</f>
        <v>0</v>
      </c>
      <c r="BL110" s="18" t="s">
        <v>132</v>
      </c>
      <c r="BM110" s="185" t="s">
        <v>776</v>
      </c>
    </row>
    <row r="111" spans="1:65" s="2" customFormat="1" ht="16.5" customHeight="1">
      <c r="A111" s="35"/>
      <c r="B111" s="36"/>
      <c r="C111" s="205" t="s">
        <v>175</v>
      </c>
      <c r="D111" s="205" t="s">
        <v>161</v>
      </c>
      <c r="E111" s="206" t="s">
        <v>176</v>
      </c>
      <c r="F111" s="207" t="s">
        <v>177</v>
      </c>
      <c r="G111" s="208" t="s">
        <v>178</v>
      </c>
      <c r="H111" s="209">
        <v>1.52</v>
      </c>
      <c r="I111" s="210"/>
      <c r="J111" s="211">
        <f>ROUND(I111*H111,2)</f>
        <v>0</v>
      </c>
      <c r="K111" s="207" t="s">
        <v>19</v>
      </c>
      <c r="L111" s="212"/>
      <c r="M111" s="213" t="s">
        <v>19</v>
      </c>
      <c r="N111" s="214" t="s">
        <v>44</v>
      </c>
      <c r="O111" s="65"/>
      <c r="P111" s="183">
        <f>O111*H111</f>
        <v>0</v>
      </c>
      <c r="Q111" s="183">
        <v>1E-3</v>
      </c>
      <c r="R111" s="183">
        <f>Q111*H111</f>
        <v>1.5200000000000001E-3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164</v>
      </c>
      <c r="AT111" s="185" t="s">
        <v>161</v>
      </c>
      <c r="AU111" s="185" t="s">
        <v>83</v>
      </c>
      <c r="AY111" s="18" t="s">
        <v>124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81</v>
      </c>
      <c r="BK111" s="186">
        <f>ROUND(I111*H111,2)</f>
        <v>0</v>
      </c>
      <c r="BL111" s="18" t="s">
        <v>132</v>
      </c>
      <c r="BM111" s="185" t="s">
        <v>777</v>
      </c>
    </row>
    <row r="112" spans="1:65" s="2" customFormat="1" ht="19.5">
      <c r="A112" s="35"/>
      <c r="B112" s="36"/>
      <c r="C112" s="37"/>
      <c r="D112" s="192" t="s">
        <v>136</v>
      </c>
      <c r="E112" s="37"/>
      <c r="F112" s="193" t="s">
        <v>180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136</v>
      </c>
      <c r="AU112" s="18" t="s">
        <v>83</v>
      </c>
    </row>
    <row r="113" spans="1:65" s="13" customFormat="1" ht="11.25">
      <c r="B113" s="194"/>
      <c r="C113" s="195"/>
      <c r="D113" s="192" t="s">
        <v>138</v>
      </c>
      <c r="E113" s="195"/>
      <c r="F113" s="197" t="s">
        <v>778</v>
      </c>
      <c r="G113" s="195"/>
      <c r="H113" s="198">
        <v>1.52</v>
      </c>
      <c r="I113" s="199"/>
      <c r="J113" s="195"/>
      <c r="K113" s="195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138</v>
      </c>
      <c r="AU113" s="204" t="s">
        <v>83</v>
      </c>
      <c r="AV113" s="13" t="s">
        <v>83</v>
      </c>
      <c r="AW113" s="13" t="s">
        <v>4</v>
      </c>
      <c r="AX113" s="13" t="s">
        <v>81</v>
      </c>
      <c r="AY113" s="204" t="s">
        <v>124</v>
      </c>
    </row>
    <row r="114" spans="1:65" s="2" customFormat="1" ht="16.5" customHeight="1">
      <c r="A114" s="35"/>
      <c r="B114" s="36"/>
      <c r="C114" s="174" t="s">
        <v>182</v>
      </c>
      <c r="D114" s="174" t="s">
        <v>127</v>
      </c>
      <c r="E114" s="175" t="s">
        <v>183</v>
      </c>
      <c r="F114" s="176" t="s">
        <v>184</v>
      </c>
      <c r="G114" s="177" t="s">
        <v>185</v>
      </c>
      <c r="H114" s="178">
        <v>5.0000000000000001E-3</v>
      </c>
      <c r="I114" s="179"/>
      <c r="J114" s="180">
        <f>ROUND(I114*H114,2)</f>
        <v>0</v>
      </c>
      <c r="K114" s="176" t="s">
        <v>19</v>
      </c>
      <c r="L114" s="40"/>
      <c r="M114" s="181" t="s">
        <v>19</v>
      </c>
      <c r="N114" s="182" t="s">
        <v>44</v>
      </c>
      <c r="O114" s="65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132</v>
      </c>
      <c r="AT114" s="185" t="s">
        <v>127</v>
      </c>
      <c r="AU114" s="185" t="s">
        <v>83</v>
      </c>
      <c r="AY114" s="18" t="s">
        <v>124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81</v>
      </c>
      <c r="BK114" s="186">
        <f>ROUND(I114*H114,2)</f>
        <v>0</v>
      </c>
      <c r="BL114" s="18" t="s">
        <v>132</v>
      </c>
      <c r="BM114" s="185" t="s">
        <v>779</v>
      </c>
    </row>
    <row r="115" spans="1:65" s="2" customFormat="1" ht="19.5">
      <c r="A115" s="35"/>
      <c r="B115" s="36"/>
      <c r="C115" s="37"/>
      <c r="D115" s="192" t="s">
        <v>136</v>
      </c>
      <c r="E115" s="37"/>
      <c r="F115" s="193" t="s">
        <v>188</v>
      </c>
      <c r="G115" s="37"/>
      <c r="H115" s="37"/>
      <c r="I115" s="189"/>
      <c r="J115" s="37"/>
      <c r="K115" s="37"/>
      <c r="L115" s="40"/>
      <c r="M115" s="190"/>
      <c r="N115" s="191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136</v>
      </c>
      <c r="AU115" s="18" t="s">
        <v>83</v>
      </c>
    </row>
    <row r="116" spans="1:65" s="13" customFormat="1" ht="11.25">
      <c r="B116" s="194"/>
      <c r="C116" s="195"/>
      <c r="D116" s="192" t="s">
        <v>138</v>
      </c>
      <c r="E116" s="196" t="s">
        <v>19</v>
      </c>
      <c r="F116" s="197" t="s">
        <v>780</v>
      </c>
      <c r="G116" s="195"/>
      <c r="H116" s="198">
        <v>5.0000000000000001E-3</v>
      </c>
      <c r="I116" s="199"/>
      <c r="J116" s="195"/>
      <c r="K116" s="195"/>
      <c r="L116" s="200"/>
      <c r="M116" s="201"/>
      <c r="N116" s="202"/>
      <c r="O116" s="202"/>
      <c r="P116" s="202"/>
      <c r="Q116" s="202"/>
      <c r="R116" s="202"/>
      <c r="S116" s="202"/>
      <c r="T116" s="203"/>
      <c r="AT116" s="204" t="s">
        <v>138</v>
      </c>
      <c r="AU116" s="204" t="s">
        <v>83</v>
      </c>
      <c r="AV116" s="13" t="s">
        <v>83</v>
      </c>
      <c r="AW116" s="13" t="s">
        <v>35</v>
      </c>
      <c r="AX116" s="13" t="s">
        <v>81</v>
      </c>
      <c r="AY116" s="204" t="s">
        <v>124</v>
      </c>
    </row>
    <row r="117" spans="1:65" s="2" customFormat="1" ht="16.5" customHeight="1">
      <c r="A117" s="35"/>
      <c r="B117" s="36"/>
      <c r="C117" s="205" t="s">
        <v>190</v>
      </c>
      <c r="D117" s="205" t="s">
        <v>161</v>
      </c>
      <c r="E117" s="206" t="s">
        <v>191</v>
      </c>
      <c r="F117" s="207" t="s">
        <v>192</v>
      </c>
      <c r="G117" s="208" t="s">
        <v>178</v>
      </c>
      <c r="H117" s="209">
        <v>5</v>
      </c>
      <c r="I117" s="210"/>
      <c r="J117" s="211">
        <f>ROUND(I117*H117,2)</f>
        <v>0</v>
      </c>
      <c r="K117" s="207" t="s">
        <v>19</v>
      </c>
      <c r="L117" s="212"/>
      <c r="M117" s="213" t="s">
        <v>19</v>
      </c>
      <c r="N117" s="214" t="s">
        <v>44</v>
      </c>
      <c r="O117" s="65"/>
      <c r="P117" s="183">
        <f>O117*H117</f>
        <v>0</v>
      </c>
      <c r="Q117" s="183">
        <v>1E-3</v>
      </c>
      <c r="R117" s="183">
        <f>Q117*H117</f>
        <v>5.0000000000000001E-3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164</v>
      </c>
      <c r="AT117" s="185" t="s">
        <v>161</v>
      </c>
      <c r="AU117" s="185" t="s">
        <v>83</v>
      </c>
      <c r="AY117" s="18" t="s">
        <v>124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81</v>
      </c>
      <c r="BK117" s="186">
        <f>ROUND(I117*H117,2)</f>
        <v>0</v>
      </c>
      <c r="BL117" s="18" t="s">
        <v>132</v>
      </c>
      <c r="BM117" s="185" t="s">
        <v>781</v>
      </c>
    </row>
    <row r="118" spans="1:65" s="13" customFormat="1" ht="11.25">
      <c r="B118" s="194"/>
      <c r="C118" s="195"/>
      <c r="D118" s="192" t="s">
        <v>138</v>
      </c>
      <c r="E118" s="195"/>
      <c r="F118" s="197" t="s">
        <v>782</v>
      </c>
      <c r="G118" s="195"/>
      <c r="H118" s="198">
        <v>5</v>
      </c>
      <c r="I118" s="199"/>
      <c r="J118" s="195"/>
      <c r="K118" s="195"/>
      <c r="L118" s="200"/>
      <c r="M118" s="201"/>
      <c r="N118" s="202"/>
      <c r="O118" s="202"/>
      <c r="P118" s="202"/>
      <c r="Q118" s="202"/>
      <c r="R118" s="202"/>
      <c r="S118" s="202"/>
      <c r="T118" s="203"/>
      <c r="AT118" s="204" t="s">
        <v>138</v>
      </c>
      <c r="AU118" s="204" t="s">
        <v>83</v>
      </c>
      <c r="AV118" s="13" t="s">
        <v>83</v>
      </c>
      <c r="AW118" s="13" t="s">
        <v>4</v>
      </c>
      <c r="AX118" s="13" t="s">
        <v>81</v>
      </c>
      <c r="AY118" s="204" t="s">
        <v>124</v>
      </c>
    </row>
    <row r="119" spans="1:65" s="2" customFormat="1" ht="16.5" customHeight="1">
      <c r="A119" s="35"/>
      <c r="B119" s="36"/>
      <c r="C119" s="174" t="s">
        <v>8</v>
      </c>
      <c r="D119" s="174" t="s">
        <v>127</v>
      </c>
      <c r="E119" s="175" t="s">
        <v>195</v>
      </c>
      <c r="F119" s="176" t="s">
        <v>196</v>
      </c>
      <c r="G119" s="177" t="s">
        <v>151</v>
      </c>
      <c r="H119" s="178">
        <v>38</v>
      </c>
      <c r="I119" s="179"/>
      <c r="J119" s="180">
        <f>ROUND(I119*H119,2)</f>
        <v>0</v>
      </c>
      <c r="K119" s="176" t="s">
        <v>131</v>
      </c>
      <c r="L119" s="40"/>
      <c r="M119" s="181" t="s">
        <v>19</v>
      </c>
      <c r="N119" s="182" t="s">
        <v>44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132</v>
      </c>
      <c r="AT119" s="185" t="s">
        <v>127</v>
      </c>
      <c r="AU119" s="185" t="s">
        <v>83</v>
      </c>
      <c r="AY119" s="18" t="s">
        <v>124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81</v>
      </c>
      <c r="BK119" s="186">
        <f>ROUND(I119*H119,2)</f>
        <v>0</v>
      </c>
      <c r="BL119" s="18" t="s">
        <v>132</v>
      </c>
      <c r="BM119" s="185" t="s">
        <v>783</v>
      </c>
    </row>
    <row r="120" spans="1:65" s="2" customFormat="1" ht="11.25">
      <c r="A120" s="35"/>
      <c r="B120" s="36"/>
      <c r="C120" s="37"/>
      <c r="D120" s="187" t="s">
        <v>134</v>
      </c>
      <c r="E120" s="37"/>
      <c r="F120" s="188" t="s">
        <v>198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134</v>
      </c>
      <c r="AU120" s="18" t="s">
        <v>83</v>
      </c>
    </row>
    <row r="121" spans="1:65" s="2" customFormat="1" ht="16.5" customHeight="1">
      <c r="A121" s="35"/>
      <c r="B121" s="36"/>
      <c r="C121" s="174" t="s">
        <v>199</v>
      </c>
      <c r="D121" s="174" t="s">
        <v>127</v>
      </c>
      <c r="E121" s="175" t="s">
        <v>200</v>
      </c>
      <c r="F121" s="176" t="s">
        <v>201</v>
      </c>
      <c r="G121" s="177" t="s">
        <v>130</v>
      </c>
      <c r="H121" s="178">
        <v>15.96</v>
      </c>
      <c r="I121" s="179"/>
      <c r="J121" s="180">
        <f>ROUND(I121*H121,2)</f>
        <v>0</v>
      </c>
      <c r="K121" s="176" t="s">
        <v>131</v>
      </c>
      <c r="L121" s="40"/>
      <c r="M121" s="181" t="s">
        <v>19</v>
      </c>
      <c r="N121" s="182" t="s">
        <v>44</v>
      </c>
      <c r="O121" s="65"/>
      <c r="P121" s="183">
        <f>O121*H121</f>
        <v>0</v>
      </c>
      <c r="Q121" s="183">
        <v>3.0000000000000001E-5</v>
      </c>
      <c r="R121" s="183">
        <f>Q121*H121</f>
        <v>4.7880000000000004E-4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132</v>
      </c>
      <c r="AT121" s="185" t="s">
        <v>127</v>
      </c>
      <c r="AU121" s="185" t="s">
        <v>83</v>
      </c>
      <c r="AY121" s="18" t="s">
        <v>124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81</v>
      </c>
      <c r="BK121" s="186">
        <f>ROUND(I121*H121,2)</f>
        <v>0</v>
      </c>
      <c r="BL121" s="18" t="s">
        <v>132</v>
      </c>
      <c r="BM121" s="185" t="s">
        <v>784</v>
      </c>
    </row>
    <row r="122" spans="1:65" s="2" customFormat="1" ht="11.25">
      <c r="A122" s="35"/>
      <c r="B122" s="36"/>
      <c r="C122" s="37"/>
      <c r="D122" s="187" t="s">
        <v>134</v>
      </c>
      <c r="E122" s="37"/>
      <c r="F122" s="188" t="s">
        <v>203</v>
      </c>
      <c r="G122" s="37"/>
      <c r="H122" s="37"/>
      <c r="I122" s="189"/>
      <c r="J122" s="37"/>
      <c r="K122" s="37"/>
      <c r="L122" s="40"/>
      <c r="M122" s="190"/>
      <c r="N122" s="19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134</v>
      </c>
      <c r="AU122" s="18" t="s">
        <v>83</v>
      </c>
    </row>
    <row r="123" spans="1:65" s="2" customFormat="1" ht="19.5">
      <c r="A123" s="35"/>
      <c r="B123" s="36"/>
      <c r="C123" s="37"/>
      <c r="D123" s="192" t="s">
        <v>136</v>
      </c>
      <c r="E123" s="37"/>
      <c r="F123" s="193" t="s">
        <v>204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136</v>
      </c>
      <c r="AU123" s="18" t="s">
        <v>83</v>
      </c>
    </row>
    <row r="124" spans="1:65" s="13" customFormat="1" ht="11.25">
      <c r="B124" s="194"/>
      <c r="C124" s="195"/>
      <c r="D124" s="192" t="s">
        <v>138</v>
      </c>
      <c r="E124" s="196" t="s">
        <v>19</v>
      </c>
      <c r="F124" s="197" t="s">
        <v>785</v>
      </c>
      <c r="G124" s="195"/>
      <c r="H124" s="198">
        <v>15.96</v>
      </c>
      <c r="I124" s="199"/>
      <c r="J124" s="195"/>
      <c r="K124" s="195"/>
      <c r="L124" s="200"/>
      <c r="M124" s="201"/>
      <c r="N124" s="202"/>
      <c r="O124" s="202"/>
      <c r="P124" s="202"/>
      <c r="Q124" s="202"/>
      <c r="R124" s="202"/>
      <c r="S124" s="202"/>
      <c r="T124" s="203"/>
      <c r="AT124" s="204" t="s">
        <v>138</v>
      </c>
      <c r="AU124" s="204" t="s">
        <v>83</v>
      </c>
      <c r="AV124" s="13" t="s">
        <v>83</v>
      </c>
      <c r="AW124" s="13" t="s">
        <v>35</v>
      </c>
      <c r="AX124" s="13" t="s">
        <v>81</v>
      </c>
      <c r="AY124" s="204" t="s">
        <v>124</v>
      </c>
    </row>
    <row r="125" spans="1:65" s="2" customFormat="1" ht="16.5" customHeight="1">
      <c r="A125" s="35"/>
      <c r="B125" s="36"/>
      <c r="C125" s="205" t="s">
        <v>206</v>
      </c>
      <c r="D125" s="205" t="s">
        <v>161</v>
      </c>
      <c r="E125" s="206" t="s">
        <v>207</v>
      </c>
      <c r="F125" s="207" t="s">
        <v>208</v>
      </c>
      <c r="G125" s="208" t="s">
        <v>130</v>
      </c>
      <c r="H125" s="209">
        <v>18.353999999999999</v>
      </c>
      <c r="I125" s="210"/>
      <c r="J125" s="211">
        <f>ROUND(I125*H125,2)</f>
        <v>0</v>
      </c>
      <c r="K125" s="207" t="s">
        <v>19</v>
      </c>
      <c r="L125" s="212"/>
      <c r="M125" s="213" t="s">
        <v>19</v>
      </c>
      <c r="N125" s="214" t="s">
        <v>44</v>
      </c>
      <c r="O125" s="65"/>
      <c r="P125" s="183">
        <f>O125*H125</f>
        <v>0</v>
      </c>
      <c r="Q125" s="183">
        <v>5.0000000000000001E-4</v>
      </c>
      <c r="R125" s="183">
        <f>Q125*H125</f>
        <v>9.1769999999999994E-3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164</v>
      </c>
      <c r="AT125" s="185" t="s">
        <v>161</v>
      </c>
      <c r="AU125" s="185" t="s">
        <v>83</v>
      </c>
      <c r="AY125" s="18" t="s">
        <v>124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81</v>
      </c>
      <c r="BK125" s="186">
        <f>ROUND(I125*H125,2)</f>
        <v>0</v>
      </c>
      <c r="BL125" s="18" t="s">
        <v>132</v>
      </c>
      <c r="BM125" s="185" t="s">
        <v>786</v>
      </c>
    </row>
    <row r="126" spans="1:65" s="13" customFormat="1" ht="11.25">
      <c r="B126" s="194"/>
      <c r="C126" s="195"/>
      <c r="D126" s="192" t="s">
        <v>138</v>
      </c>
      <c r="E126" s="195"/>
      <c r="F126" s="197" t="s">
        <v>787</v>
      </c>
      <c r="G126" s="195"/>
      <c r="H126" s="198">
        <v>18.353999999999999</v>
      </c>
      <c r="I126" s="199"/>
      <c r="J126" s="195"/>
      <c r="K126" s="195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138</v>
      </c>
      <c r="AU126" s="204" t="s">
        <v>83</v>
      </c>
      <c r="AV126" s="13" t="s">
        <v>83</v>
      </c>
      <c r="AW126" s="13" t="s">
        <v>4</v>
      </c>
      <c r="AX126" s="13" t="s">
        <v>81</v>
      </c>
      <c r="AY126" s="204" t="s">
        <v>124</v>
      </c>
    </row>
    <row r="127" spans="1:65" s="2" customFormat="1" ht="16.5" customHeight="1">
      <c r="A127" s="35"/>
      <c r="B127" s="36"/>
      <c r="C127" s="174" t="s">
        <v>211</v>
      </c>
      <c r="D127" s="174" t="s">
        <v>127</v>
      </c>
      <c r="E127" s="175" t="s">
        <v>212</v>
      </c>
      <c r="F127" s="176" t="s">
        <v>213</v>
      </c>
      <c r="G127" s="177" t="s">
        <v>151</v>
      </c>
      <c r="H127" s="178">
        <v>38</v>
      </c>
      <c r="I127" s="179"/>
      <c r="J127" s="180">
        <f>ROUND(I127*H127,2)</f>
        <v>0</v>
      </c>
      <c r="K127" s="176" t="s">
        <v>131</v>
      </c>
      <c r="L127" s="40"/>
      <c r="M127" s="181" t="s">
        <v>19</v>
      </c>
      <c r="N127" s="182" t="s">
        <v>44</v>
      </c>
      <c r="O127" s="65"/>
      <c r="P127" s="183">
        <f>O127*H127</f>
        <v>0</v>
      </c>
      <c r="Q127" s="183">
        <v>6.0000000000000002E-5</v>
      </c>
      <c r="R127" s="183">
        <f>Q127*H127</f>
        <v>2.2799999999999999E-3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132</v>
      </c>
      <c r="AT127" s="185" t="s">
        <v>127</v>
      </c>
      <c r="AU127" s="185" t="s">
        <v>83</v>
      </c>
      <c r="AY127" s="18" t="s">
        <v>124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81</v>
      </c>
      <c r="BK127" s="186">
        <f>ROUND(I127*H127,2)</f>
        <v>0</v>
      </c>
      <c r="BL127" s="18" t="s">
        <v>132</v>
      </c>
      <c r="BM127" s="185" t="s">
        <v>788</v>
      </c>
    </row>
    <row r="128" spans="1:65" s="2" customFormat="1" ht="11.25">
      <c r="A128" s="35"/>
      <c r="B128" s="36"/>
      <c r="C128" s="37"/>
      <c r="D128" s="187" t="s">
        <v>134</v>
      </c>
      <c r="E128" s="37"/>
      <c r="F128" s="188" t="s">
        <v>215</v>
      </c>
      <c r="G128" s="37"/>
      <c r="H128" s="37"/>
      <c r="I128" s="189"/>
      <c r="J128" s="37"/>
      <c r="K128" s="37"/>
      <c r="L128" s="40"/>
      <c r="M128" s="190"/>
      <c r="N128" s="191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134</v>
      </c>
      <c r="AU128" s="18" t="s">
        <v>83</v>
      </c>
    </row>
    <row r="129" spans="1:65" s="2" customFormat="1" ht="16.5" customHeight="1">
      <c r="A129" s="35"/>
      <c r="B129" s="36"/>
      <c r="C129" s="205" t="s">
        <v>216</v>
      </c>
      <c r="D129" s="205" t="s">
        <v>161</v>
      </c>
      <c r="E129" s="206" t="s">
        <v>217</v>
      </c>
      <c r="F129" s="207" t="s">
        <v>218</v>
      </c>
      <c r="G129" s="208" t="s">
        <v>151</v>
      </c>
      <c r="H129" s="209">
        <v>114</v>
      </c>
      <c r="I129" s="210"/>
      <c r="J129" s="211">
        <f>ROUND(I129*H129,2)</f>
        <v>0</v>
      </c>
      <c r="K129" s="207" t="s">
        <v>19</v>
      </c>
      <c r="L129" s="212"/>
      <c r="M129" s="213" t="s">
        <v>19</v>
      </c>
      <c r="N129" s="214" t="s">
        <v>44</v>
      </c>
      <c r="O129" s="65"/>
      <c r="P129" s="183">
        <f>O129*H129</f>
        <v>0</v>
      </c>
      <c r="Q129" s="183">
        <v>5.8999999999999999E-3</v>
      </c>
      <c r="R129" s="183">
        <f>Q129*H129</f>
        <v>0.67259999999999998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164</v>
      </c>
      <c r="AT129" s="185" t="s">
        <v>161</v>
      </c>
      <c r="AU129" s="185" t="s">
        <v>83</v>
      </c>
      <c r="AY129" s="18" t="s">
        <v>124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81</v>
      </c>
      <c r="BK129" s="186">
        <f>ROUND(I129*H129,2)</f>
        <v>0</v>
      </c>
      <c r="BL129" s="18" t="s">
        <v>132</v>
      </c>
      <c r="BM129" s="185" t="s">
        <v>789</v>
      </c>
    </row>
    <row r="130" spans="1:65" s="13" customFormat="1" ht="11.25">
      <c r="B130" s="194"/>
      <c r="C130" s="195"/>
      <c r="D130" s="192" t="s">
        <v>138</v>
      </c>
      <c r="E130" s="195"/>
      <c r="F130" s="197" t="s">
        <v>790</v>
      </c>
      <c r="G130" s="195"/>
      <c r="H130" s="198">
        <v>114</v>
      </c>
      <c r="I130" s="199"/>
      <c r="J130" s="195"/>
      <c r="K130" s="195"/>
      <c r="L130" s="200"/>
      <c r="M130" s="201"/>
      <c r="N130" s="202"/>
      <c r="O130" s="202"/>
      <c r="P130" s="202"/>
      <c r="Q130" s="202"/>
      <c r="R130" s="202"/>
      <c r="S130" s="202"/>
      <c r="T130" s="203"/>
      <c r="AT130" s="204" t="s">
        <v>138</v>
      </c>
      <c r="AU130" s="204" t="s">
        <v>83</v>
      </c>
      <c r="AV130" s="13" t="s">
        <v>83</v>
      </c>
      <c r="AW130" s="13" t="s">
        <v>4</v>
      </c>
      <c r="AX130" s="13" t="s">
        <v>81</v>
      </c>
      <c r="AY130" s="204" t="s">
        <v>124</v>
      </c>
    </row>
    <row r="131" spans="1:65" s="2" customFormat="1" ht="16.5" customHeight="1">
      <c r="A131" s="35"/>
      <c r="B131" s="36"/>
      <c r="C131" s="205" t="s">
        <v>221</v>
      </c>
      <c r="D131" s="205" t="s">
        <v>161</v>
      </c>
      <c r="E131" s="206" t="s">
        <v>222</v>
      </c>
      <c r="F131" s="207" t="s">
        <v>223</v>
      </c>
      <c r="G131" s="208" t="s">
        <v>151</v>
      </c>
      <c r="H131" s="209">
        <v>114</v>
      </c>
      <c r="I131" s="210"/>
      <c r="J131" s="211">
        <f>ROUND(I131*H131,2)</f>
        <v>0</v>
      </c>
      <c r="K131" s="207" t="s">
        <v>19</v>
      </c>
      <c r="L131" s="212"/>
      <c r="M131" s="213" t="s">
        <v>19</v>
      </c>
      <c r="N131" s="214" t="s">
        <v>44</v>
      </c>
      <c r="O131" s="65"/>
      <c r="P131" s="183">
        <f>O131*H131</f>
        <v>0</v>
      </c>
      <c r="Q131" s="183">
        <v>2.0000000000000001E-4</v>
      </c>
      <c r="R131" s="183">
        <f>Q131*H131</f>
        <v>2.2800000000000001E-2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164</v>
      </c>
      <c r="AT131" s="185" t="s">
        <v>161</v>
      </c>
      <c r="AU131" s="185" t="s">
        <v>83</v>
      </c>
      <c r="AY131" s="18" t="s">
        <v>124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81</v>
      </c>
      <c r="BK131" s="186">
        <f>ROUND(I131*H131,2)</f>
        <v>0</v>
      </c>
      <c r="BL131" s="18" t="s">
        <v>132</v>
      </c>
      <c r="BM131" s="185" t="s">
        <v>791</v>
      </c>
    </row>
    <row r="132" spans="1:65" s="2" customFormat="1" ht="19.5">
      <c r="A132" s="35"/>
      <c r="B132" s="36"/>
      <c r="C132" s="37"/>
      <c r="D132" s="192" t="s">
        <v>136</v>
      </c>
      <c r="E132" s="37"/>
      <c r="F132" s="193" t="s">
        <v>225</v>
      </c>
      <c r="G132" s="37"/>
      <c r="H132" s="37"/>
      <c r="I132" s="189"/>
      <c r="J132" s="37"/>
      <c r="K132" s="37"/>
      <c r="L132" s="40"/>
      <c r="M132" s="190"/>
      <c r="N132" s="191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136</v>
      </c>
      <c r="AU132" s="18" t="s">
        <v>83</v>
      </c>
    </row>
    <row r="133" spans="1:65" s="2" customFormat="1" ht="16.5" customHeight="1">
      <c r="A133" s="35"/>
      <c r="B133" s="36"/>
      <c r="C133" s="174" t="s">
        <v>226</v>
      </c>
      <c r="D133" s="174" t="s">
        <v>127</v>
      </c>
      <c r="E133" s="175" t="s">
        <v>227</v>
      </c>
      <c r="F133" s="176" t="s">
        <v>228</v>
      </c>
      <c r="G133" s="177" t="s">
        <v>151</v>
      </c>
      <c r="H133" s="178">
        <v>38</v>
      </c>
      <c r="I133" s="179"/>
      <c r="J133" s="180">
        <f>ROUND(I133*H133,2)</f>
        <v>0</v>
      </c>
      <c r="K133" s="176" t="s">
        <v>131</v>
      </c>
      <c r="L133" s="40"/>
      <c r="M133" s="181" t="s">
        <v>19</v>
      </c>
      <c r="N133" s="182" t="s">
        <v>44</v>
      </c>
      <c r="O133" s="65"/>
      <c r="P133" s="183">
        <f>O133*H133</f>
        <v>0</v>
      </c>
      <c r="Q133" s="183">
        <v>2.0000000000000002E-5</v>
      </c>
      <c r="R133" s="183">
        <f>Q133*H133</f>
        <v>7.6000000000000004E-4</v>
      </c>
      <c r="S133" s="183">
        <v>0</v>
      </c>
      <c r="T133" s="18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132</v>
      </c>
      <c r="AT133" s="185" t="s">
        <v>127</v>
      </c>
      <c r="AU133" s="185" t="s">
        <v>83</v>
      </c>
      <c r="AY133" s="18" t="s">
        <v>124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8" t="s">
        <v>81</v>
      </c>
      <c r="BK133" s="186">
        <f>ROUND(I133*H133,2)</f>
        <v>0</v>
      </c>
      <c r="BL133" s="18" t="s">
        <v>132</v>
      </c>
      <c r="BM133" s="185" t="s">
        <v>792</v>
      </c>
    </row>
    <row r="134" spans="1:65" s="2" customFormat="1" ht="11.25">
      <c r="A134" s="35"/>
      <c r="B134" s="36"/>
      <c r="C134" s="37"/>
      <c r="D134" s="187" t="s">
        <v>134</v>
      </c>
      <c r="E134" s="37"/>
      <c r="F134" s="188" t="s">
        <v>230</v>
      </c>
      <c r="G134" s="37"/>
      <c r="H134" s="37"/>
      <c r="I134" s="189"/>
      <c r="J134" s="37"/>
      <c r="K134" s="37"/>
      <c r="L134" s="40"/>
      <c r="M134" s="190"/>
      <c r="N134" s="191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134</v>
      </c>
      <c r="AU134" s="18" t="s">
        <v>83</v>
      </c>
    </row>
    <row r="135" spans="1:65" s="2" customFormat="1" ht="19.5">
      <c r="A135" s="35"/>
      <c r="B135" s="36"/>
      <c r="C135" s="37"/>
      <c r="D135" s="192" t="s">
        <v>136</v>
      </c>
      <c r="E135" s="37"/>
      <c r="F135" s="193" t="s">
        <v>231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136</v>
      </c>
      <c r="AU135" s="18" t="s">
        <v>83</v>
      </c>
    </row>
    <row r="136" spans="1:65" s="2" customFormat="1" ht="16.5" customHeight="1">
      <c r="A136" s="35"/>
      <c r="B136" s="36"/>
      <c r="C136" s="174" t="s">
        <v>232</v>
      </c>
      <c r="D136" s="174" t="s">
        <v>127</v>
      </c>
      <c r="E136" s="175" t="s">
        <v>233</v>
      </c>
      <c r="F136" s="176" t="s">
        <v>234</v>
      </c>
      <c r="G136" s="177" t="s">
        <v>130</v>
      </c>
      <c r="H136" s="178">
        <v>30.4</v>
      </c>
      <c r="I136" s="179"/>
      <c r="J136" s="180">
        <f>ROUND(I136*H136,2)</f>
        <v>0</v>
      </c>
      <c r="K136" s="176" t="s">
        <v>131</v>
      </c>
      <c r="L136" s="40"/>
      <c r="M136" s="181" t="s">
        <v>19</v>
      </c>
      <c r="N136" s="182" t="s">
        <v>44</v>
      </c>
      <c r="O136" s="65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132</v>
      </c>
      <c r="AT136" s="185" t="s">
        <v>127</v>
      </c>
      <c r="AU136" s="185" t="s">
        <v>83</v>
      </c>
      <c r="AY136" s="18" t="s">
        <v>124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8" t="s">
        <v>81</v>
      </c>
      <c r="BK136" s="186">
        <f>ROUND(I136*H136,2)</f>
        <v>0</v>
      </c>
      <c r="BL136" s="18" t="s">
        <v>132</v>
      </c>
      <c r="BM136" s="185" t="s">
        <v>793</v>
      </c>
    </row>
    <row r="137" spans="1:65" s="2" customFormat="1" ht="11.25">
      <c r="A137" s="35"/>
      <c r="B137" s="36"/>
      <c r="C137" s="37"/>
      <c r="D137" s="187" t="s">
        <v>134</v>
      </c>
      <c r="E137" s="37"/>
      <c r="F137" s="188" t="s">
        <v>236</v>
      </c>
      <c r="G137" s="37"/>
      <c r="H137" s="37"/>
      <c r="I137" s="189"/>
      <c r="J137" s="37"/>
      <c r="K137" s="37"/>
      <c r="L137" s="40"/>
      <c r="M137" s="190"/>
      <c r="N137" s="191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134</v>
      </c>
      <c r="AU137" s="18" t="s">
        <v>83</v>
      </c>
    </row>
    <row r="138" spans="1:65" s="2" customFormat="1" ht="19.5">
      <c r="A138" s="35"/>
      <c r="B138" s="36"/>
      <c r="C138" s="37"/>
      <c r="D138" s="192" t="s">
        <v>136</v>
      </c>
      <c r="E138" s="37"/>
      <c r="F138" s="193" t="s">
        <v>237</v>
      </c>
      <c r="G138" s="37"/>
      <c r="H138" s="37"/>
      <c r="I138" s="189"/>
      <c r="J138" s="37"/>
      <c r="K138" s="37"/>
      <c r="L138" s="40"/>
      <c r="M138" s="190"/>
      <c r="N138" s="191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136</v>
      </c>
      <c r="AU138" s="18" t="s">
        <v>83</v>
      </c>
    </row>
    <row r="139" spans="1:65" s="13" customFormat="1" ht="11.25">
      <c r="B139" s="194"/>
      <c r="C139" s="195"/>
      <c r="D139" s="192" t="s">
        <v>138</v>
      </c>
      <c r="E139" s="196" t="s">
        <v>19</v>
      </c>
      <c r="F139" s="197" t="s">
        <v>794</v>
      </c>
      <c r="G139" s="195"/>
      <c r="H139" s="198">
        <v>30.4</v>
      </c>
      <c r="I139" s="199"/>
      <c r="J139" s="195"/>
      <c r="K139" s="195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138</v>
      </c>
      <c r="AU139" s="204" t="s">
        <v>83</v>
      </c>
      <c r="AV139" s="13" t="s">
        <v>83</v>
      </c>
      <c r="AW139" s="13" t="s">
        <v>35</v>
      </c>
      <c r="AX139" s="13" t="s">
        <v>81</v>
      </c>
      <c r="AY139" s="204" t="s">
        <v>124</v>
      </c>
    </row>
    <row r="140" spans="1:65" s="2" customFormat="1" ht="16.5" customHeight="1">
      <c r="A140" s="35"/>
      <c r="B140" s="36"/>
      <c r="C140" s="205" t="s">
        <v>239</v>
      </c>
      <c r="D140" s="205" t="s">
        <v>161</v>
      </c>
      <c r="E140" s="206" t="s">
        <v>240</v>
      </c>
      <c r="F140" s="207" t="s">
        <v>241</v>
      </c>
      <c r="G140" s="208" t="s">
        <v>242</v>
      </c>
      <c r="H140" s="209">
        <v>3.496</v>
      </c>
      <c r="I140" s="210"/>
      <c r="J140" s="211">
        <f>ROUND(I140*H140,2)</f>
        <v>0</v>
      </c>
      <c r="K140" s="207" t="s">
        <v>19</v>
      </c>
      <c r="L140" s="212"/>
      <c r="M140" s="213" t="s">
        <v>19</v>
      </c>
      <c r="N140" s="214" t="s">
        <v>44</v>
      </c>
      <c r="O140" s="65"/>
      <c r="P140" s="183">
        <f>O140*H140</f>
        <v>0</v>
      </c>
      <c r="Q140" s="183">
        <v>0.5</v>
      </c>
      <c r="R140" s="183">
        <f>Q140*H140</f>
        <v>1.748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164</v>
      </c>
      <c r="AT140" s="185" t="s">
        <v>161</v>
      </c>
      <c r="AU140" s="185" t="s">
        <v>83</v>
      </c>
      <c r="AY140" s="18" t="s">
        <v>124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8" t="s">
        <v>81</v>
      </c>
      <c r="BK140" s="186">
        <f>ROUND(I140*H140,2)</f>
        <v>0</v>
      </c>
      <c r="BL140" s="18" t="s">
        <v>132</v>
      </c>
      <c r="BM140" s="185" t="s">
        <v>795</v>
      </c>
    </row>
    <row r="141" spans="1:65" s="13" customFormat="1" ht="11.25">
      <c r="B141" s="194"/>
      <c r="C141" s="195"/>
      <c r="D141" s="192" t="s">
        <v>138</v>
      </c>
      <c r="E141" s="195"/>
      <c r="F141" s="197" t="s">
        <v>796</v>
      </c>
      <c r="G141" s="195"/>
      <c r="H141" s="198">
        <v>3.496</v>
      </c>
      <c r="I141" s="199"/>
      <c r="J141" s="195"/>
      <c r="K141" s="195"/>
      <c r="L141" s="200"/>
      <c r="M141" s="201"/>
      <c r="N141" s="202"/>
      <c r="O141" s="202"/>
      <c r="P141" s="202"/>
      <c r="Q141" s="202"/>
      <c r="R141" s="202"/>
      <c r="S141" s="202"/>
      <c r="T141" s="203"/>
      <c r="AT141" s="204" t="s">
        <v>138</v>
      </c>
      <c r="AU141" s="204" t="s">
        <v>83</v>
      </c>
      <c r="AV141" s="13" t="s">
        <v>83</v>
      </c>
      <c r="AW141" s="13" t="s">
        <v>4</v>
      </c>
      <c r="AX141" s="13" t="s">
        <v>81</v>
      </c>
      <c r="AY141" s="204" t="s">
        <v>124</v>
      </c>
    </row>
    <row r="142" spans="1:65" s="2" customFormat="1" ht="16.5" customHeight="1">
      <c r="A142" s="35"/>
      <c r="B142" s="36"/>
      <c r="C142" s="174" t="s">
        <v>7</v>
      </c>
      <c r="D142" s="174" t="s">
        <v>127</v>
      </c>
      <c r="E142" s="175" t="s">
        <v>245</v>
      </c>
      <c r="F142" s="176" t="s">
        <v>612</v>
      </c>
      <c r="G142" s="177" t="s">
        <v>151</v>
      </c>
      <c r="H142" s="178">
        <v>38</v>
      </c>
      <c r="I142" s="179"/>
      <c r="J142" s="180">
        <f>ROUND(I142*H142,2)</f>
        <v>0</v>
      </c>
      <c r="K142" s="176" t="s">
        <v>131</v>
      </c>
      <c r="L142" s="40"/>
      <c r="M142" s="181" t="s">
        <v>19</v>
      </c>
      <c r="N142" s="182" t="s">
        <v>44</v>
      </c>
      <c r="O142" s="65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132</v>
      </c>
      <c r="AT142" s="185" t="s">
        <v>127</v>
      </c>
      <c r="AU142" s="185" t="s">
        <v>83</v>
      </c>
      <c r="AY142" s="18" t="s">
        <v>124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81</v>
      </c>
      <c r="BK142" s="186">
        <f>ROUND(I142*H142,2)</f>
        <v>0</v>
      </c>
      <c r="BL142" s="18" t="s">
        <v>132</v>
      </c>
      <c r="BM142" s="185" t="s">
        <v>797</v>
      </c>
    </row>
    <row r="143" spans="1:65" s="2" customFormat="1" ht="11.25">
      <c r="A143" s="35"/>
      <c r="B143" s="36"/>
      <c r="C143" s="37"/>
      <c r="D143" s="187" t="s">
        <v>134</v>
      </c>
      <c r="E143" s="37"/>
      <c r="F143" s="188" t="s">
        <v>248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134</v>
      </c>
      <c r="AU143" s="18" t="s">
        <v>83</v>
      </c>
    </row>
    <row r="144" spans="1:65" s="2" customFormat="1" ht="19.5">
      <c r="A144" s="35"/>
      <c r="B144" s="36"/>
      <c r="C144" s="37"/>
      <c r="D144" s="192" t="s">
        <v>136</v>
      </c>
      <c r="E144" s="37"/>
      <c r="F144" s="193" t="s">
        <v>249</v>
      </c>
      <c r="G144" s="37"/>
      <c r="H144" s="37"/>
      <c r="I144" s="189"/>
      <c r="J144" s="37"/>
      <c r="K144" s="37"/>
      <c r="L144" s="40"/>
      <c r="M144" s="190"/>
      <c r="N144" s="191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136</v>
      </c>
      <c r="AU144" s="18" t="s">
        <v>83</v>
      </c>
    </row>
    <row r="145" spans="1:65" s="2" customFormat="1" ht="16.5" customHeight="1">
      <c r="A145" s="35"/>
      <c r="B145" s="36"/>
      <c r="C145" s="174" t="s">
        <v>250</v>
      </c>
      <c r="D145" s="174" t="s">
        <v>127</v>
      </c>
      <c r="E145" s="175" t="s">
        <v>251</v>
      </c>
      <c r="F145" s="176" t="s">
        <v>252</v>
      </c>
      <c r="G145" s="177" t="s">
        <v>242</v>
      </c>
      <c r="H145" s="178">
        <v>2.2799999999999998</v>
      </c>
      <c r="I145" s="179"/>
      <c r="J145" s="180">
        <f>ROUND(I145*H145,2)</f>
        <v>0</v>
      </c>
      <c r="K145" s="176" t="s">
        <v>131</v>
      </c>
      <c r="L145" s="40"/>
      <c r="M145" s="181" t="s">
        <v>19</v>
      </c>
      <c r="N145" s="182" t="s">
        <v>44</v>
      </c>
      <c r="O145" s="65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5" t="s">
        <v>132</v>
      </c>
      <c r="AT145" s="185" t="s">
        <v>127</v>
      </c>
      <c r="AU145" s="185" t="s">
        <v>83</v>
      </c>
      <c r="AY145" s="18" t="s">
        <v>124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8" t="s">
        <v>81</v>
      </c>
      <c r="BK145" s="186">
        <f>ROUND(I145*H145,2)</f>
        <v>0</v>
      </c>
      <c r="BL145" s="18" t="s">
        <v>132</v>
      </c>
      <c r="BM145" s="185" t="s">
        <v>798</v>
      </c>
    </row>
    <row r="146" spans="1:65" s="2" customFormat="1" ht="11.25">
      <c r="A146" s="35"/>
      <c r="B146" s="36"/>
      <c r="C146" s="37"/>
      <c r="D146" s="187" t="s">
        <v>134</v>
      </c>
      <c r="E146" s="37"/>
      <c r="F146" s="188" t="s">
        <v>254</v>
      </c>
      <c r="G146" s="37"/>
      <c r="H146" s="37"/>
      <c r="I146" s="189"/>
      <c r="J146" s="37"/>
      <c r="K146" s="37"/>
      <c r="L146" s="40"/>
      <c r="M146" s="190"/>
      <c r="N146" s="191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134</v>
      </c>
      <c r="AU146" s="18" t="s">
        <v>83</v>
      </c>
    </row>
    <row r="147" spans="1:65" s="2" customFormat="1" ht="19.5">
      <c r="A147" s="35"/>
      <c r="B147" s="36"/>
      <c r="C147" s="37"/>
      <c r="D147" s="192" t="s">
        <v>136</v>
      </c>
      <c r="E147" s="37"/>
      <c r="F147" s="193" t="s">
        <v>255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136</v>
      </c>
      <c r="AU147" s="18" t="s">
        <v>83</v>
      </c>
    </row>
    <row r="148" spans="1:65" s="13" customFormat="1" ht="11.25">
      <c r="B148" s="194"/>
      <c r="C148" s="195"/>
      <c r="D148" s="192" t="s">
        <v>138</v>
      </c>
      <c r="E148" s="196" t="s">
        <v>19</v>
      </c>
      <c r="F148" s="197" t="s">
        <v>799</v>
      </c>
      <c r="G148" s="195"/>
      <c r="H148" s="198">
        <v>2.2799999999999998</v>
      </c>
      <c r="I148" s="199"/>
      <c r="J148" s="195"/>
      <c r="K148" s="195"/>
      <c r="L148" s="200"/>
      <c r="M148" s="201"/>
      <c r="N148" s="202"/>
      <c r="O148" s="202"/>
      <c r="P148" s="202"/>
      <c r="Q148" s="202"/>
      <c r="R148" s="202"/>
      <c r="S148" s="202"/>
      <c r="T148" s="203"/>
      <c r="AT148" s="204" t="s">
        <v>138</v>
      </c>
      <c r="AU148" s="204" t="s">
        <v>83</v>
      </c>
      <c r="AV148" s="13" t="s">
        <v>83</v>
      </c>
      <c r="AW148" s="13" t="s">
        <v>35</v>
      </c>
      <c r="AX148" s="13" t="s">
        <v>81</v>
      </c>
      <c r="AY148" s="204" t="s">
        <v>124</v>
      </c>
    </row>
    <row r="149" spans="1:65" s="2" customFormat="1" ht="16.5" customHeight="1">
      <c r="A149" s="35"/>
      <c r="B149" s="36"/>
      <c r="C149" s="174" t="s">
        <v>257</v>
      </c>
      <c r="D149" s="174" t="s">
        <v>127</v>
      </c>
      <c r="E149" s="175" t="s">
        <v>258</v>
      </c>
      <c r="F149" s="176" t="s">
        <v>259</v>
      </c>
      <c r="G149" s="177" t="s">
        <v>242</v>
      </c>
      <c r="H149" s="178">
        <v>2.2799999999999998</v>
      </c>
      <c r="I149" s="179"/>
      <c r="J149" s="180">
        <f>ROUND(I149*H149,2)</f>
        <v>0</v>
      </c>
      <c r="K149" s="176" t="s">
        <v>131</v>
      </c>
      <c r="L149" s="40"/>
      <c r="M149" s="181" t="s">
        <v>19</v>
      </c>
      <c r="N149" s="182" t="s">
        <v>44</v>
      </c>
      <c r="O149" s="65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132</v>
      </c>
      <c r="AT149" s="185" t="s">
        <v>127</v>
      </c>
      <c r="AU149" s="185" t="s">
        <v>83</v>
      </c>
      <c r="AY149" s="18" t="s">
        <v>124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8" t="s">
        <v>81</v>
      </c>
      <c r="BK149" s="186">
        <f>ROUND(I149*H149,2)</f>
        <v>0</v>
      </c>
      <c r="BL149" s="18" t="s">
        <v>132</v>
      </c>
      <c r="BM149" s="185" t="s">
        <v>800</v>
      </c>
    </row>
    <row r="150" spans="1:65" s="2" customFormat="1" ht="11.25">
      <c r="A150" s="35"/>
      <c r="B150" s="36"/>
      <c r="C150" s="37"/>
      <c r="D150" s="187" t="s">
        <v>134</v>
      </c>
      <c r="E150" s="37"/>
      <c r="F150" s="188" t="s">
        <v>261</v>
      </c>
      <c r="G150" s="37"/>
      <c r="H150" s="37"/>
      <c r="I150" s="189"/>
      <c r="J150" s="37"/>
      <c r="K150" s="37"/>
      <c r="L150" s="40"/>
      <c r="M150" s="190"/>
      <c r="N150" s="191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134</v>
      </c>
      <c r="AU150" s="18" t="s">
        <v>83</v>
      </c>
    </row>
    <row r="151" spans="1:65" s="2" customFormat="1" ht="16.5" customHeight="1">
      <c r="A151" s="35"/>
      <c r="B151" s="36"/>
      <c r="C151" s="174" t="s">
        <v>262</v>
      </c>
      <c r="D151" s="174" t="s">
        <v>127</v>
      </c>
      <c r="E151" s="175" t="s">
        <v>263</v>
      </c>
      <c r="F151" s="176" t="s">
        <v>264</v>
      </c>
      <c r="G151" s="177" t="s">
        <v>242</v>
      </c>
      <c r="H151" s="178">
        <v>11.4</v>
      </c>
      <c r="I151" s="179"/>
      <c r="J151" s="180">
        <f>ROUND(I151*H151,2)</f>
        <v>0</v>
      </c>
      <c r="K151" s="176" t="s">
        <v>131</v>
      </c>
      <c r="L151" s="40"/>
      <c r="M151" s="181" t="s">
        <v>19</v>
      </c>
      <c r="N151" s="182" t="s">
        <v>44</v>
      </c>
      <c r="O151" s="65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132</v>
      </c>
      <c r="AT151" s="185" t="s">
        <v>127</v>
      </c>
      <c r="AU151" s="185" t="s">
        <v>83</v>
      </c>
      <c r="AY151" s="18" t="s">
        <v>124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81</v>
      </c>
      <c r="BK151" s="186">
        <f>ROUND(I151*H151,2)</f>
        <v>0</v>
      </c>
      <c r="BL151" s="18" t="s">
        <v>132</v>
      </c>
      <c r="BM151" s="185" t="s">
        <v>801</v>
      </c>
    </row>
    <row r="152" spans="1:65" s="2" customFormat="1" ht="11.25">
      <c r="A152" s="35"/>
      <c r="B152" s="36"/>
      <c r="C152" s="37"/>
      <c r="D152" s="187" t="s">
        <v>134</v>
      </c>
      <c r="E152" s="37"/>
      <c r="F152" s="188" t="s">
        <v>266</v>
      </c>
      <c r="G152" s="37"/>
      <c r="H152" s="37"/>
      <c r="I152" s="189"/>
      <c r="J152" s="37"/>
      <c r="K152" s="37"/>
      <c r="L152" s="40"/>
      <c r="M152" s="190"/>
      <c r="N152" s="191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134</v>
      </c>
      <c r="AU152" s="18" t="s">
        <v>83</v>
      </c>
    </row>
    <row r="153" spans="1:65" s="2" customFormat="1" ht="19.5">
      <c r="A153" s="35"/>
      <c r="B153" s="36"/>
      <c r="C153" s="37"/>
      <c r="D153" s="192" t="s">
        <v>136</v>
      </c>
      <c r="E153" s="37"/>
      <c r="F153" s="193" t="s">
        <v>267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136</v>
      </c>
      <c r="AU153" s="18" t="s">
        <v>83</v>
      </c>
    </row>
    <row r="154" spans="1:65" s="13" customFormat="1" ht="11.25">
      <c r="B154" s="194"/>
      <c r="C154" s="195"/>
      <c r="D154" s="192" t="s">
        <v>138</v>
      </c>
      <c r="E154" s="196" t="s">
        <v>19</v>
      </c>
      <c r="F154" s="197" t="s">
        <v>802</v>
      </c>
      <c r="G154" s="195"/>
      <c r="H154" s="198">
        <v>11.4</v>
      </c>
      <c r="I154" s="199"/>
      <c r="J154" s="195"/>
      <c r="K154" s="195"/>
      <c r="L154" s="200"/>
      <c r="M154" s="201"/>
      <c r="N154" s="202"/>
      <c r="O154" s="202"/>
      <c r="P154" s="202"/>
      <c r="Q154" s="202"/>
      <c r="R154" s="202"/>
      <c r="S154" s="202"/>
      <c r="T154" s="203"/>
      <c r="AT154" s="204" t="s">
        <v>138</v>
      </c>
      <c r="AU154" s="204" t="s">
        <v>83</v>
      </c>
      <c r="AV154" s="13" t="s">
        <v>83</v>
      </c>
      <c r="AW154" s="13" t="s">
        <v>35</v>
      </c>
      <c r="AX154" s="13" t="s">
        <v>81</v>
      </c>
      <c r="AY154" s="204" t="s">
        <v>124</v>
      </c>
    </row>
    <row r="155" spans="1:65" s="12" customFormat="1" ht="22.9" customHeight="1">
      <c r="B155" s="158"/>
      <c r="C155" s="159"/>
      <c r="D155" s="160" t="s">
        <v>72</v>
      </c>
      <c r="E155" s="172" t="s">
        <v>269</v>
      </c>
      <c r="F155" s="172" t="s">
        <v>270</v>
      </c>
      <c r="G155" s="159"/>
      <c r="H155" s="159"/>
      <c r="I155" s="162"/>
      <c r="J155" s="173">
        <f>BK155</f>
        <v>0</v>
      </c>
      <c r="K155" s="159"/>
      <c r="L155" s="164"/>
      <c r="M155" s="165"/>
      <c r="N155" s="166"/>
      <c r="O155" s="166"/>
      <c r="P155" s="167">
        <f>SUM(P156:P201)</f>
        <v>0</v>
      </c>
      <c r="Q155" s="166"/>
      <c r="R155" s="167">
        <f>SUM(R156:R201)</f>
        <v>4.6458999999999993</v>
      </c>
      <c r="S155" s="166"/>
      <c r="T155" s="168">
        <f>SUM(T156:T201)</f>
        <v>0</v>
      </c>
      <c r="AR155" s="169" t="s">
        <v>81</v>
      </c>
      <c r="AT155" s="170" t="s">
        <v>72</v>
      </c>
      <c r="AU155" s="170" t="s">
        <v>81</v>
      </c>
      <c r="AY155" s="169" t="s">
        <v>124</v>
      </c>
      <c r="BK155" s="171">
        <f>SUM(BK156:BK201)</f>
        <v>0</v>
      </c>
    </row>
    <row r="156" spans="1:65" s="2" customFormat="1" ht="21.75" customHeight="1">
      <c r="A156" s="35"/>
      <c r="B156" s="36"/>
      <c r="C156" s="174" t="s">
        <v>271</v>
      </c>
      <c r="D156" s="174" t="s">
        <v>127</v>
      </c>
      <c r="E156" s="175" t="s">
        <v>272</v>
      </c>
      <c r="F156" s="176" t="s">
        <v>273</v>
      </c>
      <c r="G156" s="177" t="s">
        <v>151</v>
      </c>
      <c r="H156" s="178">
        <v>120</v>
      </c>
      <c r="I156" s="179"/>
      <c r="J156" s="180">
        <f>ROUND(I156*H156,2)</f>
        <v>0</v>
      </c>
      <c r="K156" s="176" t="s">
        <v>131</v>
      </c>
      <c r="L156" s="40"/>
      <c r="M156" s="181" t="s">
        <v>19</v>
      </c>
      <c r="N156" s="182" t="s">
        <v>44</v>
      </c>
      <c r="O156" s="65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132</v>
      </c>
      <c r="AT156" s="185" t="s">
        <v>127</v>
      </c>
      <c r="AU156" s="185" t="s">
        <v>83</v>
      </c>
      <c r="AY156" s="18" t="s">
        <v>124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8" t="s">
        <v>81</v>
      </c>
      <c r="BK156" s="186">
        <f>ROUND(I156*H156,2)</f>
        <v>0</v>
      </c>
      <c r="BL156" s="18" t="s">
        <v>132</v>
      </c>
      <c r="BM156" s="185" t="s">
        <v>803</v>
      </c>
    </row>
    <row r="157" spans="1:65" s="2" customFormat="1" ht="11.25">
      <c r="A157" s="35"/>
      <c r="B157" s="36"/>
      <c r="C157" s="37"/>
      <c r="D157" s="187" t="s">
        <v>134</v>
      </c>
      <c r="E157" s="37"/>
      <c r="F157" s="188" t="s">
        <v>275</v>
      </c>
      <c r="G157" s="37"/>
      <c r="H157" s="37"/>
      <c r="I157" s="189"/>
      <c r="J157" s="37"/>
      <c r="K157" s="37"/>
      <c r="L157" s="40"/>
      <c r="M157" s="190"/>
      <c r="N157" s="191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134</v>
      </c>
      <c r="AU157" s="18" t="s">
        <v>83</v>
      </c>
    </row>
    <row r="158" spans="1:65" s="13" customFormat="1" ht="11.25">
      <c r="B158" s="194"/>
      <c r="C158" s="195"/>
      <c r="D158" s="192" t="s">
        <v>138</v>
      </c>
      <c r="E158" s="196" t="s">
        <v>19</v>
      </c>
      <c r="F158" s="197" t="s">
        <v>804</v>
      </c>
      <c r="G158" s="195"/>
      <c r="H158" s="198">
        <v>60</v>
      </c>
      <c r="I158" s="199"/>
      <c r="J158" s="195"/>
      <c r="K158" s="195"/>
      <c r="L158" s="200"/>
      <c r="M158" s="201"/>
      <c r="N158" s="202"/>
      <c r="O158" s="202"/>
      <c r="P158" s="202"/>
      <c r="Q158" s="202"/>
      <c r="R158" s="202"/>
      <c r="S158" s="202"/>
      <c r="T158" s="203"/>
      <c r="AT158" s="204" t="s">
        <v>138</v>
      </c>
      <c r="AU158" s="204" t="s">
        <v>83</v>
      </c>
      <c r="AV158" s="13" t="s">
        <v>83</v>
      </c>
      <c r="AW158" s="13" t="s">
        <v>35</v>
      </c>
      <c r="AX158" s="13" t="s">
        <v>73</v>
      </c>
      <c r="AY158" s="204" t="s">
        <v>124</v>
      </c>
    </row>
    <row r="159" spans="1:65" s="13" customFormat="1" ht="11.25">
      <c r="B159" s="194"/>
      <c r="C159" s="195"/>
      <c r="D159" s="192" t="s">
        <v>138</v>
      </c>
      <c r="E159" s="196" t="s">
        <v>19</v>
      </c>
      <c r="F159" s="197" t="s">
        <v>805</v>
      </c>
      <c r="G159" s="195"/>
      <c r="H159" s="198">
        <v>60</v>
      </c>
      <c r="I159" s="199"/>
      <c r="J159" s="195"/>
      <c r="K159" s="195"/>
      <c r="L159" s="200"/>
      <c r="M159" s="201"/>
      <c r="N159" s="202"/>
      <c r="O159" s="202"/>
      <c r="P159" s="202"/>
      <c r="Q159" s="202"/>
      <c r="R159" s="202"/>
      <c r="S159" s="202"/>
      <c r="T159" s="203"/>
      <c r="AT159" s="204" t="s">
        <v>138</v>
      </c>
      <c r="AU159" s="204" t="s">
        <v>83</v>
      </c>
      <c r="AV159" s="13" t="s">
        <v>83</v>
      </c>
      <c r="AW159" s="13" t="s">
        <v>35</v>
      </c>
      <c r="AX159" s="13" t="s">
        <v>73</v>
      </c>
      <c r="AY159" s="204" t="s">
        <v>124</v>
      </c>
    </row>
    <row r="160" spans="1:65" s="14" customFormat="1" ht="11.25">
      <c r="B160" s="215"/>
      <c r="C160" s="216"/>
      <c r="D160" s="192" t="s">
        <v>138</v>
      </c>
      <c r="E160" s="217" t="s">
        <v>19</v>
      </c>
      <c r="F160" s="218" t="s">
        <v>278</v>
      </c>
      <c r="G160" s="216"/>
      <c r="H160" s="219">
        <v>120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138</v>
      </c>
      <c r="AU160" s="225" t="s">
        <v>83</v>
      </c>
      <c r="AV160" s="14" t="s">
        <v>132</v>
      </c>
      <c r="AW160" s="14" t="s">
        <v>35</v>
      </c>
      <c r="AX160" s="14" t="s">
        <v>81</v>
      </c>
      <c r="AY160" s="225" t="s">
        <v>124</v>
      </c>
    </row>
    <row r="161" spans="1:65" s="2" customFormat="1" ht="21.75" customHeight="1">
      <c r="A161" s="35"/>
      <c r="B161" s="36"/>
      <c r="C161" s="174" t="s">
        <v>279</v>
      </c>
      <c r="D161" s="174" t="s">
        <v>127</v>
      </c>
      <c r="E161" s="175" t="s">
        <v>280</v>
      </c>
      <c r="F161" s="176" t="s">
        <v>281</v>
      </c>
      <c r="G161" s="177" t="s">
        <v>151</v>
      </c>
      <c r="H161" s="178">
        <v>120</v>
      </c>
      <c r="I161" s="179"/>
      <c r="J161" s="180">
        <f>ROUND(I161*H161,2)</f>
        <v>0</v>
      </c>
      <c r="K161" s="176" t="s">
        <v>131</v>
      </c>
      <c r="L161" s="40"/>
      <c r="M161" s="181" t="s">
        <v>19</v>
      </c>
      <c r="N161" s="182" t="s">
        <v>44</v>
      </c>
      <c r="O161" s="65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5" t="s">
        <v>132</v>
      </c>
      <c r="AT161" s="185" t="s">
        <v>127</v>
      </c>
      <c r="AU161" s="185" t="s">
        <v>83</v>
      </c>
      <c r="AY161" s="18" t="s">
        <v>124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8" t="s">
        <v>81</v>
      </c>
      <c r="BK161" s="186">
        <f>ROUND(I161*H161,2)</f>
        <v>0</v>
      </c>
      <c r="BL161" s="18" t="s">
        <v>132</v>
      </c>
      <c r="BM161" s="185" t="s">
        <v>806</v>
      </c>
    </row>
    <row r="162" spans="1:65" s="2" customFormat="1" ht="11.25">
      <c r="A162" s="35"/>
      <c r="B162" s="36"/>
      <c r="C162" s="37"/>
      <c r="D162" s="187" t="s">
        <v>134</v>
      </c>
      <c r="E162" s="37"/>
      <c r="F162" s="188" t="s">
        <v>283</v>
      </c>
      <c r="G162" s="37"/>
      <c r="H162" s="37"/>
      <c r="I162" s="189"/>
      <c r="J162" s="37"/>
      <c r="K162" s="37"/>
      <c r="L162" s="40"/>
      <c r="M162" s="190"/>
      <c r="N162" s="191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134</v>
      </c>
      <c r="AU162" s="18" t="s">
        <v>83</v>
      </c>
    </row>
    <row r="163" spans="1:65" s="2" customFormat="1" ht="16.5" customHeight="1">
      <c r="A163" s="35"/>
      <c r="B163" s="36"/>
      <c r="C163" s="205" t="s">
        <v>284</v>
      </c>
      <c r="D163" s="205" t="s">
        <v>161</v>
      </c>
      <c r="E163" s="206" t="s">
        <v>285</v>
      </c>
      <c r="F163" s="207" t="s">
        <v>286</v>
      </c>
      <c r="G163" s="208" t="s">
        <v>151</v>
      </c>
      <c r="H163" s="209">
        <v>20</v>
      </c>
      <c r="I163" s="210"/>
      <c r="J163" s="211">
        <f t="shared" ref="J163:J170" si="0">ROUND(I163*H163,2)</f>
        <v>0</v>
      </c>
      <c r="K163" s="207" t="s">
        <v>19</v>
      </c>
      <c r="L163" s="212"/>
      <c r="M163" s="213" t="s">
        <v>19</v>
      </c>
      <c r="N163" s="214" t="s">
        <v>44</v>
      </c>
      <c r="O163" s="65"/>
      <c r="P163" s="183">
        <f t="shared" ref="P163:P170" si="1">O163*H163</f>
        <v>0</v>
      </c>
      <c r="Q163" s="183">
        <v>0.01</v>
      </c>
      <c r="R163" s="183">
        <f t="shared" ref="R163:R170" si="2">Q163*H163</f>
        <v>0.2</v>
      </c>
      <c r="S163" s="183">
        <v>0</v>
      </c>
      <c r="T163" s="184">
        <f t="shared" ref="T163:T170" si="3"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164</v>
      </c>
      <c r="AT163" s="185" t="s">
        <v>161</v>
      </c>
      <c r="AU163" s="185" t="s">
        <v>83</v>
      </c>
      <c r="AY163" s="18" t="s">
        <v>124</v>
      </c>
      <c r="BE163" s="186">
        <f t="shared" ref="BE163:BE170" si="4">IF(N163="základní",J163,0)</f>
        <v>0</v>
      </c>
      <c r="BF163" s="186">
        <f t="shared" ref="BF163:BF170" si="5">IF(N163="snížená",J163,0)</f>
        <v>0</v>
      </c>
      <c r="BG163" s="186">
        <f t="shared" ref="BG163:BG170" si="6">IF(N163="zákl. přenesená",J163,0)</f>
        <v>0</v>
      </c>
      <c r="BH163" s="186">
        <f t="shared" ref="BH163:BH170" si="7">IF(N163="sníž. přenesená",J163,0)</f>
        <v>0</v>
      </c>
      <c r="BI163" s="186">
        <f t="shared" ref="BI163:BI170" si="8">IF(N163="nulová",J163,0)</f>
        <v>0</v>
      </c>
      <c r="BJ163" s="18" t="s">
        <v>81</v>
      </c>
      <c r="BK163" s="186">
        <f t="shared" ref="BK163:BK170" si="9">ROUND(I163*H163,2)</f>
        <v>0</v>
      </c>
      <c r="BL163" s="18" t="s">
        <v>132</v>
      </c>
      <c r="BM163" s="185" t="s">
        <v>807</v>
      </c>
    </row>
    <row r="164" spans="1:65" s="2" customFormat="1" ht="16.5" customHeight="1">
      <c r="A164" s="35"/>
      <c r="B164" s="36"/>
      <c r="C164" s="205" t="s">
        <v>288</v>
      </c>
      <c r="D164" s="205" t="s">
        <v>161</v>
      </c>
      <c r="E164" s="206" t="s">
        <v>289</v>
      </c>
      <c r="F164" s="207" t="s">
        <v>290</v>
      </c>
      <c r="G164" s="208" t="s">
        <v>151</v>
      </c>
      <c r="H164" s="209">
        <v>20</v>
      </c>
      <c r="I164" s="210"/>
      <c r="J164" s="211">
        <f t="shared" si="0"/>
        <v>0</v>
      </c>
      <c r="K164" s="207" t="s">
        <v>19</v>
      </c>
      <c r="L164" s="212"/>
      <c r="M164" s="213" t="s">
        <v>19</v>
      </c>
      <c r="N164" s="214" t="s">
        <v>44</v>
      </c>
      <c r="O164" s="65"/>
      <c r="P164" s="183">
        <f t="shared" si="1"/>
        <v>0</v>
      </c>
      <c r="Q164" s="183">
        <v>0.01</v>
      </c>
      <c r="R164" s="183">
        <f t="shared" si="2"/>
        <v>0.2</v>
      </c>
      <c r="S164" s="183">
        <v>0</v>
      </c>
      <c r="T164" s="184">
        <f t="shared" si="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164</v>
      </c>
      <c r="AT164" s="185" t="s">
        <v>161</v>
      </c>
      <c r="AU164" s="185" t="s">
        <v>83</v>
      </c>
      <c r="AY164" s="18" t="s">
        <v>124</v>
      </c>
      <c r="BE164" s="186">
        <f t="shared" si="4"/>
        <v>0</v>
      </c>
      <c r="BF164" s="186">
        <f t="shared" si="5"/>
        <v>0</v>
      </c>
      <c r="BG164" s="186">
        <f t="shared" si="6"/>
        <v>0</v>
      </c>
      <c r="BH164" s="186">
        <f t="shared" si="7"/>
        <v>0</v>
      </c>
      <c r="BI164" s="186">
        <f t="shared" si="8"/>
        <v>0</v>
      </c>
      <c r="BJ164" s="18" t="s">
        <v>81</v>
      </c>
      <c r="BK164" s="186">
        <f t="shared" si="9"/>
        <v>0</v>
      </c>
      <c r="BL164" s="18" t="s">
        <v>132</v>
      </c>
      <c r="BM164" s="185" t="s">
        <v>808</v>
      </c>
    </row>
    <row r="165" spans="1:65" s="2" customFormat="1" ht="16.5" customHeight="1">
      <c r="A165" s="35"/>
      <c r="B165" s="36"/>
      <c r="C165" s="205" t="s">
        <v>292</v>
      </c>
      <c r="D165" s="205" t="s">
        <v>161</v>
      </c>
      <c r="E165" s="206" t="s">
        <v>293</v>
      </c>
      <c r="F165" s="207" t="s">
        <v>294</v>
      </c>
      <c r="G165" s="208" t="s">
        <v>151</v>
      </c>
      <c r="H165" s="209">
        <v>20</v>
      </c>
      <c r="I165" s="210"/>
      <c r="J165" s="211">
        <f t="shared" si="0"/>
        <v>0</v>
      </c>
      <c r="K165" s="207" t="s">
        <v>19</v>
      </c>
      <c r="L165" s="212"/>
      <c r="M165" s="213" t="s">
        <v>19</v>
      </c>
      <c r="N165" s="214" t="s">
        <v>44</v>
      </c>
      <c r="O165" s="65"/>
      <c r="P165" s="183">
        <f t="shared" si="1"/>
        <v>0</v>
      </c>
      <c r="Q165" s="183">
        <v>0.01</v>
      </c>
      <c r="R165" s="183">
        <f t="shared" si="2"/>
        <v>0.2</v>
      </c>
      <c r="S165" s="183">
        <v>0</v>
      </c>
      <c r="T165" s="184">
        <f t="shared" si="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5" t="s">
        <v>164</v>
      </c>
      <c r="AT165" s="185" t="s">
        <v>161</v>
      </c>
      <c r="AU165" s="185" t="s">
        <v>83</v>
      </c>
      <c r="AY165" s="18" t="s">
        <v>124</v>
      </c>
      <c r="BE165" s="186">
        <f t="shared" si="4"/>
        <v>0</v>
      </c>
      <c r="BF165" s="186">
        <f t="shared" si="5"/>
        <v>0</v>
      </c>
      <c r="BG165" s="186">
        <f t="shared" si="6"/>
        <v>0</v>
      </c>
      <c r="BH165" s="186">
        <f t="shared" si="7"/>
        <v>0</v>
      </c>
      <c r="BI165" s="186">
        <f t="shared" si="8"/>
        <v>0</v>
      </c>
      <c r="BJ165" s="18" t="s">
        <v>81</v>
      </c>
      <c r="BK165" s="186">
        <f t="shared" si="9"/>
        <v>0</v>
      </c>
      <c r="BL165" s="18" t="s">
        <v>132</v>
      </c>
      <c r="BM165" s="185" t="s">
        <v>809</v>
      </c>
    </row>
    <row r="166" spans="1:65" s="2" customFormat="1" ht="16.5" customHeight="1">
      <c r="A166" s="35"/>
      <c r="B166" s="36"/>
      <c r="C166" s="205" t="s">
        <v>296</v>
      </c>
      <c r="D166" s="205" t="s">
        <v>161</v>
      </c>
      <c r="E166" s="206" t="s">
        <v>297</v>
      </c>
      <c r="F166" s="207" t="s">
        <v>298</v>
      </c>
      <c r="G166" s="208" t="s">
        <v>151</v>
      </c>
      <c r="H166" s="209">
        <v>20</v>
      </c>
      <c r="I166" s="210"/>
      <c r="J166" s="211">
        <f t="shared" si="0"/>
        <v>0</v>
      </c>
      <c r="K166" s="207" t="s">
        <v>19</v>
      </c>
      <c r="L166" s="212"/>
      <c r="M166" s="213" t="s">
        <v>19</v>
      </c>
      <c r="N166" s="214" t="s">
        <v>44</v>
      </c>
      <c r="O166" s="65"/>
      <c r="P166" s="183">
        <f t="shared" si="1"/>
        <v>0</v>
      </c>
      <c r="Q166" s="183">
        <v>0.01</v>
      </c>
      <c r="R166" s="183">
        <f t="shared" si="2"/>
        <v>0.2</v>
      </c>
      <c r="S166" s="183">
        <v>0</v>
      </c>
      <c r="T166" s="184">
        <f t="shared" si="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164</v>
      </c>
      <c r="AT166" s="185" t="s">
        <v>161</v>
      </c>
      <c r="AU166" s="185" t="s">
        <v>83</v>
      </c>
      <c r="AY166" s="18" t="s">
        <v>124</v>
      </c>
      <c r="BE166" s="186">
        <f t="shared" si="4"/>
        <v>0</v>
      </c>
      <c r="BF166" s="186">
        <f t="shared" si="5"/>
        <v>0</v>
      </c>
      <c r="BG166" s="186">
        <f t="shared" si="6"/>
        <v>0</v>
      </c>
      <c r="BH166" s="186">
        <f t="shared" si="7"/>
        <v>0</v>
      </c>
      <c r="BI166" s="186">
        <f t="shared" si="8"/>
        <v>0</v>
      </c>
      <c r="BJ166" s="18" t="s">
        <v>81</v>
      </c>
      <c r="BK166" s="186">
        <f t="shared" si="9"/>
        <v>0</v>
      </c>
      <c r="BL166" s="18" t="s">
        <v>132</v>
      </c>
      <c r="BM166" s="185" t="s">
        <v>810</v>
      </c>
    </row>
    <row r="167" spans="1:65" s="2" customFormat="1" ht="16.5" customHeight="1">
      <c r="A167" s="35"/>
      <c r="B167" s="36"/>
      <c r="C167" s="205" t="s">
        <v>300</v>
      </c>
      <c r="D167" s="205" t="s">
        <v>161</v>
      </c>
      <c r="E167" s="206" t="s">
        <v>301</v>
      </c>
      <c r="F167" s="207" t="s">
        <v>302</v>
      </c>
      <c r="G167" s="208" t="s">
        <v>151</v>
      </c>
      <c r="H167" s="209">
        <v>20</v>
      </c>
      <c r="I167" s="210"/>
      <c r="J167" s="211">
        <f t="shared" si="0"/>
        <v>0</v>
      </c>
      <c r="K167" s="207" t="s">
        <v>19</v>
      </c>
      <c r="L167" s="212"/>
      <c r="M167" s="213" t="s">
        <v>19</v>
      </c>
      <c r="N167" s="214" t="s">
        <v>44</v>
      </c>
      <c r="O167" s="65"/>
      <c r="P167" s="183">
        <f t="shared" si="1"/>
        <v>0</v>
      </c>
      <c r="Q167" s="183">
        <v>0.01</v>
      </c>
      <c r="R167" s="183">
        <f t="shared" si="2"/>
        <v>0.2</v>
      </c>
      <c r="S167" s="183">
        <v>0</v>
      </c>
      <c r="T167" s="184">
        <f t="shared" si="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5" t="s">
        <v>164</v>
      </c>
      <c r="AT167" s="185" t="s">
        <v>161</v>
      </c>
      <c r="AU167" s="185" t="s">
        <v>83</v>
      </c>
      <c r="AY167" s="18" t="s">
        <v>124</v>
      </c>
      <c r="BE167" s="186">
        <f t="shared" si="4"/>
        <v>0</v>
      </c>
      <c r="BF167" s="186">
        <f t="shared" si="5"/>
        <v>0</v>
      </c>
      <c r="BG167" s="186">
        <f t="shared" si="6"/>
        <v>0</v>
      </c>
      <c r="BH167" s="186">
        <f t="shared" si="7"/>
        <v>0</v>
      </c>
      <c r="BI167" s="186">
        <f t="shared" si="8"/>
        <v>0</v>
      </c>
      <c r="BJ167" s="18" t="s">
        <v>81</v>
      </c>
      <c r="BK167" s="186">
        <f t="shared" si="9"/>
        <v>0</v>
      </c>
      <c r="BL167" s="18" t="s">
        <v>132</v>
      </c>
      <c r="BM167" s="185" t="s">
        <v>811</v>
      </c>
    </row>
    <row r="168" spans="1:65" s="2" customFormat="1" ht="16.5" customHeight="1">
      <c r="A168" s="35"/>
      <c r="B168" s="36"/>
      <c r="C168" s="205" t="s">
        <v>304</v>
      </c>
      <c r="D168" s="205" t="s">
        <v>161</v>
      </c>
      <c r="E168" s="206" t="s">
        <v>305</v>
      </c>
      <c r="F168" s="207" t="s">
        <v>306</v>
      </c>
      <c r="G168" s="208" t="s">
        <v>151</v>
      </c>
      <c r="H168" s="209">
        <v>20</v>
      </c>
      <c r="I168" s="210"/>
      <c r="J168" s="211">
        <f t="shared" si="0"/>
        <v>0</v>
      </c>
      <c r="K168" s="207" t="s">
        <v>19</v>
      </c>
      <c r="L168" s="212"/>
      <c r="M168" s="213" t="s">
        <v>19</v>
      </c>
      <c r="N168" s="214" t="s">
        <v>44</v>
      </c>
      <c r="O168" s="65"/>
      <c r="P168" s="183">
        <f t="shared" si="1"/>
        <v>0</v>
      </c>
      <c r="Q168" s="183">
        <v>0.01</v>
      </c>
      <c r="R168" s="183">
        <f t="shared" si="2"/>
        <v>0.2</v>
      </c>
      <c r="S168" s="183">
        <v>0</v>
      </c>
      <c r="T168" s="184">
        <f t="shared" si="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164</v>
      </c>
      <c r="AT168" s="185" t="s">
        <v>161</v>
      </c>
      <c r="AU168" s="185" t="s">
        <v>83</v>
      </c>
      <c r="AY168" s="18" t="s">
        <v>124</v>
      </c>
      <c r="BE168" s="186">
        <f t="shared" si="4"/>
        <v>0</v>
      </c>
      <c r="BF168" s="186">
        <f t="shared" si="5"/>
        <v>0</v>
      </c>
      <c r="BG168" s="186">
        <f t="shared" si="6"/>
        <v>0</v>
      </c>
      <c r="BH168" s="186">
        <f t="shared" si="7"/>
        <v>0</v>
      </c>
      <c r="BI168" s="186">
        <f t="shared" si="8"/>
        <v>0</v>
      </c>
      <c r="BJ168" s="18" t="s">
        <v>81</v>
      </c>
      <c r="BK168" s="186">
        <f t="shared" si="9"/>
        <v>0</v>
      </c>
      <c r="BL168" s="18" t="s">
        <v>132</v>
      </c>
      <c r="BM168" s="185" t="s">
        <v>812</v>
      </c>
    </row>
    <row r="169" spans="1:65" s="2" customFormat="1" ht="16.5" customHeight="1">
      <c r="A169" s="35"/>
      <c r="B169" s="36"/>
      <c r="C169" s="174" t="s">
        <v>308</v>
      </c>
      <c r="D169" s="174" t="s">
        <v>127</v>
      </c>
      <c r="E169" s="175" t="s">
        <v>309</v>
      </c>
      <c r="F169" s="176" t="s">
        <v>310</v>
      </c>
      <c r="G169" s="177" t="s">
        <v>151</v>
      </c>
      <c r="H169" s="178">
        <v>120</v>
      </c>
      <c r="I169" s="179"/>
      <c r="J169" s="180">
        <f t="shared" si="0"/>
        <v>0</v>
      </c>
      <c r="K169" s="176" t="s">
        <v>19</v>
      </c>
      <c r="L169" s="40"/>
      <c r="M169" s="181" t="s">
        <v>19</v>
      </c>
      <c r="N169" s="182" t="s">
        <v>44</v>
      </c>
      <c r="O169" s="65"/>
      <c r="P169" s="183">
        <f t="shared" si="1"/>
        <v>0</v>
      </c>
      <c r="Q169" s="183">
        <v>0</v>
      </c>
      <c r="R169" s="183">
        <f t="shared" si="2"/>
        <v>0</v>
      </c>
      <c r="S169" s="183">
        <v>0</v>
      </c>
      <c r="T169" s="184">
        <f t="shared" si="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132</v>
      </c>
      <c r="AT169" s="185" t="s">
        <v>127</v>
      </c>
      <c r="AU169" s="185" t="s">
        <v>83</v>
      </c>
      <c r="AY169" s="18" t="s">
        <v>124</v>
      </c>
      <c r="BE169" s="186">
        <f t="shared" si="4"/>
        <v>0</v>
      </c>
      <c r="BF169" s="186">
        <f t="shared" si="5"/>
        <v>0</v>
      </c>
      <c r="BG169" s="186">
        <f t="shared" si="6"/>
        <v>0</v>
      </c>
      <c r="BH169" s="186">
        <f t="shared" si="7"/>
        <v>0</v>
      </c>
      <c r="BI169" s="186">
        <f t="shared" si="8"/>
        <v>0</v>
      </c>
      <c r="BJ169" s="18" t="s">
        <v>81</v>
      </c>
      <c r="BK169" s="186">
        <f t="shared" si="9"/>
        <v>0</v>
      </c>
      <c r="BL169" s="18" t="s">
        <v>132</v>
      </c>
      <c r="BM169" s="185" t="s">
        <v>813</v>
      </c>
    </row>
    <row r="170" spans="1:65" s="2" customFormat="1" ht="16.5" customHeight="1">
      <c r="A170" s="35"/>
      <c r="B170" s="36"/>
      <c r="C170" s="205" t="s">
        <v>312</v>
      </c>
      <c r="D170" s="205" t="s">
        <v>161</v>
      </c>
      <c r="E170" s="206" t="s">
        <v>313</v>
      </c>
      <c r="F170" s="207" t="s">
        <v>177</v>
      </c>
      <c r="G170" s="208" t="s">
        <v>178</v>
      </c>
      <c r="H170" s="209">
        <v>2.4</v>
      </c>
      <c r="I170" s="210"/>
      <c r="J170" s="211">
        <f t="shared" si="0"/>
        <v>0</v>
      </c>
      <c r="K170" s="207" t="s">
        <v>19</v>
      </c>
      <c r="L170" s="212"/>
      <c r="M170" s="213" t="s">
        <v>19</v>
      </c>
      <c r="N170" s="214" t="s">
        <v>44</v>
      </c>
      <c r="O170" s="65"/>
      <c r="P170" s="183">
        <f t="shared" si="1"/>
        <v>0</v>
      </c>
      <c r="Q170" s="183">
        <v>1E-3</v>
      </c>
      <c r="R170" s="183">
        <f t="shared" si="2"/>
        <v>2.3999999999999998E-3</v>
      </c>
      <c r="S170" s="183">
        <v>0</v>
      </c>
      <c r="T170" s="184">
        <f t="shared" si="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164</v>
      </c>
      <c r="AT170" s="185" t="s">
        <v>161</v>
      </c>
      <c r="AU170" s="185" t="s">
        <v>83</v>
      </c>
      <c r="AY170" s="18" t="s">
        <v>124</v>
      </c>
      <c r="BE170" s="186">
        <f t="shared" si="4"/>
        <v>0</v>
      </c>
      <c r="BF170" s="186">
        <f t="shared" si="5"/>
        <v>0</v>
      </c>
      <c r="BG170" s="186">
        <f t="shared" si="6"/>
        <v>0</v>
      </c>
      <c r="BH170" s="186">
        <f t="shared" si="7"/>
        <v>0</v>
      </c>
      <c r="BI170" s="186">
        <f t="shared" si="8"/>
        <v>0</v>
      </c>
      <c r="BJ170" s="18" t="s">
        <v>81</v>
      </c>
      <c r="BK170" s="186">
        <f t="shared" si="9"/>
        <v>0</v>
      </c>
      <c r="BL170" s="18" t="s">
        <v>132</v>
      </c>
      <c r="BM170" s="185" t="s">
        <v>814</v>
      </c>
    </row>
    <row r="171" spans="1:65" s="2" customFormat="1" ht="19.5">
      <c r="A171" s="35"/>
      <c r="B171" s="36"/>
      <c r="C171" s="37"/>
      <c r="D171" s="192" t="s">
        <v>136</v>
      </c>
      <c r="E171" s="37"/>
      <c r="F171" s="193" t="s">
        <v>315</v>
      </c>
      <c r="G171" s="37"/>
      <c r="H171" s="37"/>
      <c r="I171" s="189"/>
      <c r="J171" s="37"/>
      <c r="K171" s="37"/>
      <c r="L171" s="40"/>
      <c r="M171" s="190"/>
      <c r="N171" s="191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136</v>
      </c>
      <c r="AU171" s="18" t="s">
        <v>83</v>
      </c>
    </row>
    <row r="172" spans="1:65" s="13" customFormat="1" ht="11.25">
      <c r="B172" s="194"/>
      <c r="C172" s="195"/>
      <c r="D172" s="192" t="s">
        <v>138</v>
      </c>
      <c r="E172" s="195"/>
      <c r="F172" s="197" t="s">
        <v>815</v>
      </c>
      <c r="G172" s="195"/>
      <c r="H172" s="198">
        <v>2.4</v>
      </c>
      <c r="I172" s="199"/>
      <c r="J172" s="195"/>
      <c r="K172" s="195"/>
      <c r="L172" s="200"/>
      <c r="M172" s="201"/>
      <c r="N172" s="202"/>
      <c r="O172" s="202"/>
      <c r="P172" s="202"/>
      <c r="Q172" s="202"/>
      <c r="R172" s="202"/>
      <c r="S172" s="202"/>
      <c r="T172" s="203"/>
      <c r="AT172" s="204" t="s">
        <v>138</v>
      </c>
      <c r="AU172" s="204" t="s">
        <v>83</v>
      </c>
      <c r="AV172" s="13" t="s">
        <v>83</v>
      </c>
      <c r="AW172" s="13" t="s">
        <v>4</v>
      </c>
      <c r="AX172" s="13" t="s">
        <v>81</v>
      </c>
      <c r="AY172" s="204" t="s">
        <v>124</v>
      </c>
    </row>
    <row r="173" spans="1:65" s="2" customFormat="1" ht="16.5" customHeight="1">
      <c r="A173" s="35"/>
      <c r="B173" s="36"/>
      <c r="C173" s="174" t="s">
        <v>317</v>
      </c>
      <c r="D173" s="174" t="s">
        <v>127</v>
      </c>
      <c r="E173" s="175" t="s">
        <v>318</v>
      </c>
      <c r="F173" s="176" t="s">
        <v>319</v>
      </c>
      <c r="G173" s="177" t="s">
        <v>185</v>
      </c>
      <c r="H173" s="178">
        <v>4.0000000000000001E-3</v>
      </c>
      <c r="I173" s="179"/>
      <c r="J173" s="180">
        <f>ROUND(I173*H173,2)</f>
        <v>0</v>
      </c>
      <c r="K173" s="176" t="s">
        <v>19</v>
      </c>
      <c r="L173" s="40"/>
      <c r="M173" s="181" t="s">
        <v>19</v>
      </c>
      <c r="N173" s="182" t="s">
        <v>44</v>
      </c>
      <c r="O173" s="65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132</v>
      </c>
      <c r="AT173" s="185" t="s">
        <v>127</v>
      </c>
      <c r="AU173" s="185" t="s">
        <v>83</v>
      </c>
      <c r="AY173" s="18" t="s">
        <v>124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81</v>
      </c>
      <c r="BK173" s="186">
        <f>ROUND(I173*H173,2)</f>
        <v>0</v>
      </c>
      <c r="BL173" s="18" t="s">
        <v>132</v>
      </c>
      <c r="BM173" s="185" t="s">
        <v>816</v>
      </c>
    </row>
    <row r="174" spans="1:65" s="2" customFormat="1" ht="19.5">
      <c r="A174" s="35"/>
      <c r="B174" s="36"/>
      <c r="C174" s="37"/>
      <c r="D174" s="192" t="s">
        <v>136</v>
      </c>
      <c r="E174" s="37"/>
      <c r="F174" s="193" t="s">
        <v>321</v>
      </c>
      <c r="G174" s="37"/>
      <c r="H174" s="37"/>
      <c r="I174" s="189"/>
      <c r="J174" s="37"/>
      <c r="K174" s="37"/>
      <c r="L174" s="40"/>
      <c r="M174" s="190"/>
      <c r="N174" s="19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136</v>
      </c>
      <c r="AU174" s="18" t="s">
        <v>83</v>
      </c>
    </row>
    <row r="175" spans="1:65" s="13" customFormat="1" ht="11.25">
      <c r="B175" s="194"/>
      <c r="C175" s="195"/>
      <c r="D175" s="192" t="s">
        <v>138</v>
      </c>
      <c r="E175" s="196" t="s">
        <v>19</v>
      </c>
      <c r="F175" s="197" t="s">
        <v>817</v>
      </c>
      <c r="G175" s="195"/>
      <c r="H175" s="198">
        <v>4.0000000000000001E-3</v>
      </c>
      <c r="I175" s="199"/>
      <c r="J175" s="195"/>
      <c r="K175" s="195"/>
      <c r="L175" s="200"/>
      <c r="M175" s="201"/>
      <c r="N175" s="202"/>
      <c r="O175" s="202"/>
      <c r="P175" s="202"/>
      <c r="Q175" s="202"/>
      <c r="R175" s="202"/>
      <c r="S175" s="202"/>
      <c r="T175" s="203"/>
      <c r="AT175" s="204" t="s">
        <v>138</v>
      </c>
      <c r="AU175" s="204" t="s">
        <v>83</v>
      </c>
      <c r="AV175" s="13" t="s">
        <v>83</v>
      </c>
      <c r="AW175" s="13" t="s">
        <v>35</v>
      </c>
      <c r="AX175" s="13" t="s">
        <v>81</v>
      </c>
      <c r="AY175" s="204" t="s">
        <v>124</v>
      </c>
    </row>
    <row r="176" spans="1:65" s="2" customFormat="1" ht="16.5" customHeight="1">
      <c r="A176" s="35"/>
      <c r="B176" s="36"/>
      <c r="C176" s="205" t="s">
        <v>323</v>
      </c>
      <c r="D176" s="205" t="s">
        <v>161</v>
      </c>
      <c r="E176" s="206" t="s">
        <v>324</v>
      </c>
      <c r="F176" s="207" t="s">
        <v>192</v>
      </c>
      <c r="G176" s="208" t="s">
        <v>178</v>
      </c>
      <c r="H176" s="209">
        <v>4</v>
      </c>
      <c r="I176" s="210"/>
      <c r="J176" s="211">
        <f>ROUND(I176*H176,2)</f>
        <v>0</v>
      </c>
      <c r="K176" s="207" t="s">
        <v>19</v>
      </c>
      <c r="L176" s="212"/>
      <c r="M176" s="213" t="s">
        <v>19</v>
      </c>
      <c r="N176" s="214" t="s">
        <v>44</v>
      </c>
      <c r="O176" s="65"/>
      <c r="P176" s="183">
        <f>O176*H176</f>
        <v>0</v>
      </c>
      <c r="Q176" s="183">
        <v>1E-3</v>
      </c>
      <c r="R176" s="183">
        <f>Q176*H176</f>
        <v>4.0000000000000001E-3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164</v>
      </c>
      <c r="AT176" s="185" t="s">
        <v>161</v>
      </c>
      <c r="AU176" s="185" t="s">
        <v>83</v>
      </c>
      <c r="AY176" s="18" t="s">
        <v>124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81</v>
      </c>
      <c r="BK176" s="186">
        <f>ROUND(I176*H176,2)</f>
        <v>0</v>
      </c>
      <c r="BL176" s="18" t="s">
        <v>132</v>
      </c>
      <c r="BM176" s="185" t="s">
        <v>818</v>
      </c>
    </row>
    <row r="177" spans="1:65" s="13" customFormat="1" ht="11.25">
      <c r="B177" s="194"/>
      <c r="C177" s="195"/>
      <c r="D177" s="192" t="s">
        <v>138</v>
      </c>
      <c r="E177" s="195"/>
      <c r="F177" s="197" t="s">
        <v>819</v>
      </c>
      <c r="G177" s="195"/>
      <c r="H177" s="198">
        <v>4</v>
      </c>
      <c r="I177" s="199"/>
      <c r="J177" s="195"/>
      <c r="K177" s="195"/>
      <c r="L177" s="200"/>
      <c r="M177" s="201"/>
      <c r="N177" s="202"/>
      <c r="O177" s="202"/>
      <c r="P177" s="202"/>
      <c r="Q177" s="202"/>
      <c r="R177" s="202"/>
      <c r="S177" s="202"/>
      <c r="T177" s="203"/>
      <c r="AT177" s="204" t="s">
        <v>138</v>
      </c>
      <c r="AU177" s="204" t="s">
        <v>83</v>
      </c>
      <c r="AV177" s="13" t="s">
        <v>83</v>
      </c>
      <c r="AW177" s="13" t="s">
        <v>4</v>
      </c>
      <c r="AX177" s="13" t="s">
        <v>81</v>
      </c>
      <c r="AY177" s="204" t="s">
        <v>124</v>
      </c>
    </row>
    <row r="178" spans="1:65" s="2" customFormat="1" ht="16.5" customHeight="1">
      <c r="A178" s="35"/>
      <c r="B178" s="36"/>
      <c r="C178" s="174" t="s">
        <v>327</v>
      </c>
      <c r="D178" s="174" t="s">
        <v>127</v>
      </c>
      <c r="E178" s="175" t="s">
        <v>233</v>
      </c>
      <c r="F178" s="176" t="s">
        <v>234</v>
      </c>
      <c r="G178" s="177" t="s">
        <v>130</v>
      </c>
      <c r="H178" s="178">
        <v>48</v>
      </c>
      <c r="I178" s="179"/>
      <c r="J178" s="180">
        <f>ROUND(I178*H178,2)</f>
        <v>0</v>
      </c>
      <c r="K178" s="176" t="s">
        <v>131</v>
      </c>
      <c r="L178" s="40"/>
      <c r="M178" s="181" t="s">
        <v>19</v>
      </c>
      <c r="N178" s="182" t="s">
        <v>44</v>
      </c>
      <c r="O178" s="65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132</v>
      </c>
      <c r="AT178" s="185" t="s">
        <v>127</v>
      </c>
      <c r="AU178" s="185" t="s">
        <v>83</v>
      </c>
      <c r="AY178" s="18" t="s">
        <v>124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81</v>
      </c>
      <c r="BK178" s="186">
        <f>ROUND(I178*H178,2)</f>
        <v>0</v>
      </c>
      <c r="BL178" s="18" t="s">
        <v>132</v>
      </c>
      <c r="BM178" s="185" t="s">
        <v>820</v>
      </c>
    </row>
    <row r="179" spans="1:65" s="2" customFormat="1" ht="11.25">
      <c r="A179" s="35"/>
      <c r="B179" s="36"/>
      <c r="C179" s="37"/>
      <c r="D179" s="187" t="s">
        <v>134</v>
      </c>
      <c r="E179" s="37"/>
      <c r="F179" s="188" t="s">
        <v>236</v>
      </c>
      <c r="G179" s="37"/>
      <c r="H179" s="37"/>
      <c r="I179" s="189"/>
      <c r="J179" s="37"/>
      <c r="K179" s="37"/>
      <c r="L179" s="40"/>
      <c r="M179" s="190"/>
      <c r="N179" s="191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134</v>
      </c>
      <c r="AU179" s="18" t="s">
        <v>83</v>
      </c>
    </row>
    <row r="180" spans="1:65" s="2" customFormat="1" ht="19.5">
      <c r="A180" s="35"/>
      <c r="B180" s="36"/>
      <c r="C180" s="37"/>
      <c r="D180" s="192" t="s">
        <v>136</v>
      </c>
      <c r="E180" s="37"/>
      <c r="F180" s="193" t="s">
        <v>329</v>
      </c>
      <c r="G180" s="37"/>
      <c r="H180" s="37"/>
      <c r="I180" s="189"/>
      <c r="J180" s="37"/>
      <c r="K180" s="37"/>
      <c r="L180" s="40"/>
      <c r="M180" s="190"/>
      <c r="N180" s="191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136</v>
      </c>
      <c r="AU180" s="18" t="s">
        <v>83</v>
      </c>
    </row>
    <row r="181" spans="1:65" s="13" customFormat="1" ht="11.25">
      <c r="B181" s="194"/>
      <c r="C181" s="195"/>
      <c r="D181" s="192" t="s">
        <v>138</v>
      </c>
      <c r="E181" s="196" t="s">
        <v>19</v>
      </c>
      <c r="F181" s="197" t="s">
        <v>821</v>
      </c>
      <c r="G181" s="195"/>
      <c r="H181" s="198">
        <v>48</v>
      </c>
      <c r="I181" s="199"/>
      <c r="J181" s="195"/>
      <c r="K181" s="195"/>
      <c r="L181" s="200"/>
      <c r="M181" s="201"/>
      <c r="N181" s="202"/>
      <c r="O181" s="202"/>
      <c r="P181" s="202"/>
      <c r="Q181" s="202"/>
      <c r="R181" s="202"/>
      <c r="S181" s="202"/>
      <c r="T181" s="203"/>
      <c r="AT181" s="204" t="s">
        <v>138</v>
      </c>
      <c r="AU181" s="204" t="s">
        <v>83</v>
      </c>
      <c r="AV181" s="13" t="s">
        <v>83</v>
      </c>
      <c r="AW181" s="13" t="s">
        <v>35</v>
      </c>
      <c r="AX181" s="13" t="s">
        <v>81</v>
      </c>
      <c r="AY181" s="204" t="s">
        <v>124</v>
      </c>
    </row>
    <row r="182" spans="1:65" s="2" customFormat="1" ht="16.5" customHeight="1">
      <c r="A182" s="35"/>
      <c r="B182" s="36"/>
      <c r="C182" s="205" t="s">
        <v>331</v>
      </c>
      <c r="D182" s="205" t="s">
        <v>161</v>
      </c>
      <c r="E182" s="206" t="s">
        <v>240</v>
      </c>
      <c r="F182" s="207" t="s">
        <v>241</v>
      </c>
      <c r="G182" s="208" t="s">
        <v>242</v>
      </c>
      <c r="H182" s="209">
        <v>5.52</v>
      </c>
      <c r="I182" s="210"/>
      <c r="J182" s="211">
        <f>ROUND(I182*H182,2)</f>
        <v>0</v>
      </c>
      <c r="K182" s="207" t="s">
        <v>19</v>
      </c>
      <c r="L182" s="212"/>
      <c r="M182" s="213" t="s">
        <v>19</v>
      </c>
      <c r="N182" s="214" t="s">
        <v>44</v>
      </c>
      <c r="O182" s="65"/>
      <c r="P182" s="183">
        <f>O182*H182</f>
        <v>0</v>
      </c>
      <c r="Q182" s="183">
        <v>0.5</v>
      </c>
      <c r="R182" s="183">
        <f>Q182*H182</f>
        <v>2.76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164</v>
      </c>
      <c r="AT182" s="185" t="s">
        <v>161</v>
      </c>
      <c r="AU182" s="185" t="s">
        <v>83</v>
      </c>
      <c r="AY182" s="18" t="s">
        <v>124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8" t="s">
        <v>81</v>
      </c>
      <c r="BK182" s="186">
        <f>ROUND(I182*H182,2)</f>
        <v>0</v>
      </c>
      <c r="BL182" s="18" t="s">
        <v>132</v>
      </c>
      <c r="BM182" s="185" t="s">
        <v>822</v>
      </c>
    </row>
    <row r="183" spans="1:65" s="13" customFormat="1" ht="11.25">
      <c r="B183" s="194"/>
      <c r="C183" s="195"/>
      <c r="D183" s="192" t="s">
        <v>138</v>
      </c>
      <c r="E183" s="195"/>
      <c r="F183" s="197" t="s">
        <v>823</v>
      </c>
      <c r="G183" s="195"/>
      <c r="H183" s="198">
        <v>5.52</v>
      </c>
      <c r="I183" s="199"/>
      <c r="J183" s="195"/>
      <c r="K183" s="195"/>
      <c r="L183" s="200"/>
      <c r="M183" s="201"/>
      <c r="N183" s="202"/>
      <c r="O183" s="202"/>
      <c r="P183" s="202"/>
      <c r="Q183" s="202"/>
      <c r="R183" s="202"/>
      <c r="S183" s="202"/>
      <c r="T183" s="203"/>
      <c r="AT183" s="204" t="s">
        <v>138</v>
      </c>
      <c r="AU183" s="204" t="s">
        <v>83</v>
      </c>
      <c r="AV183" s="13" t="s">
        <v>83</v>
      </c>
      <c r="AW183" s="13" t="s">
        <v>4</v>
      </c>
      <c r="AX183" s="13" t="s">
        <v>81</v>
      </c>
      <c r="AY183" s="204" t="s">
        <v>124</v>
      </c>
    </row>
    <row r="184" spans="1:65" s="2" customFormat="1" ht="16.5" customHeight="1">
      <c r="A184" s="35"/>
      <c r="B184" s="36"/>
      <c r="C184" s="174" t="s">
        <v>334</v>
      </c>
      <c r="D184" s="174" t="s">
        <v>127</v>
      </c>
      <c r="E184" s="175" t="s">
        <v>335</v>
      </c>
      <c r="F184" s="176" t="s">
        <v>336</v>
      </c>
      <c r="G184" s="177" t="s">
        <v>151</v>
      </c>
      <c r="H184" s="178">
        <v>120</v>
      </c>
      <c r="I184" s="179"/>
      <c r="J184" s="180">
        <f>ROUND(I184*H184,2)</f>
        <v>0</v>
      </c>
      <c r="K184" s="176" t="s">
        <v>19</v>
      </c>
      <c r="L184" s="40"/>
      <c r="M184" s="181" t="s">
        <v>19</v>
      </c>
      <c r="N184" s="182" t="s">
        <v>44</v>
      </c>
      <c r="O184" s="65"/>
      <c r="P184" s="183">
        <f>O184*H184</f>
        <v>0</v>
      </c>
      <c r="Q184" s="183">
        <v>7.425E-4</v>
      </c>
      <c r="R184" s="183">
        <f>Q184*H184</f>
        <v>8.9099999999999999E-2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132</v>
      </c>
      <c r="AT184" s="185" t="s">
        <v>127</v>
      </c>
      <c r="AU184" s="185" t="s">
        <v>83</v>
      </c>
      <c r="AY184" s="18" t="s">
        <v>124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81</v>
      </c>
      <c r="BK184" s="186">
        <f>ROUND(I184*H184,2)</f>
        <v>0</v>
      </c>
      <c r="BL184" s="18" t="s">
        <v>132</v>
      </c>
      <c r="BM184" s="185" t="s">
        <v>824</v>
      </c>
    </row>
    <row r="185" spans="1:65" s="2" customFormat="1" ht="16.5" customHeight="1">
      <c r="A185" s="35"/>
      <c r="B185" s="36"/>
      <c r="C185" s="174" t="s">
        <v>338</v>
      </c>
      <c r="D185" s="174" t="s">
        <v>127</v>
      </c>
      <c r="E185" s="175" t="s">
        <v>339</v>
      </c>
      <c r="F185" s="176" t="s">
        <v>340</v>
      </c>
      <c r="G185" s="177" t="s">
        <v>242</v>
      </c>
      <c r="H185" s="178">
        <v>2.4</v>
      </c>
      <c r="I185" s="179"/>
      <c r="J185" s="180">
        <f>ROUND(I185*H185,2)</f>
        <v>0</v>
      </c>
      <c r="K185" s="176" t="s">
        <v>131</v>
      </c>
      <c r="L185" s="40"/>
      <c r="M185" s="181" t="s">
        <v>19</v>
      </c>
      <c r="N185" s="182" t="s">
        <v>44</v>
      </c>
      <c r="O185" s="65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132</v>
      </c>
      <c r="AT185" s="185" t="s">
        <v>127</v>
      </c>
      <c r="AU185" s="185" t="s">
        <v>83</v>
      </c>
      <c r="AY185" s="18" t="s">
        <v>124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8" t="s">
        <v>81</v>
      </c>
      <c r="BK185" s="186">
        <f>ROUND(I185*H185,2)</f>
        <v>0</v>
      </c>
      <c r="BL185" s="18" t="s">
        <v>132</v>
      </c>
      <c r="BM185" s="185" t="s">
        <v>825</v>
      </c>
    </row>
    <row r="186" spans="1:65" s="2" customFormat="1" ht="11.25">
      <c r="A186" s="35"/>
      <c r="B186" s="36"/>
      <c r="C186" s="37"/>
      <c r="D186" s="187" t="s">
        <v>134</v>
      </c>
      <c r="E186" s="37"/>
      <c r="F186" s="188" t="s">
        <v>342</v>
      </c>
      <c r="G186" s="37"/>
      <c r="H186" s="37"/>
      <c r="I186" s="189"/>
      <c r="J186" s="37"/>
      <c r="K186" s="37"/>
      <c r="L186" s="40"/>
      <c r="M186" s="190"/>
      <c r="N186" s="191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134</v>
      </c>
      <c r="AU186" s="18" t="s">
        <v>83</v>
      </c>
    </row>
    <row r="187" spans="1:65" s="2" customFormat="1" ht="19.5">
      <c r="A187" s="35"/>
      <c r="B187" s="36"/>
      <c r="C187" s="37"/>
      <c r="D187" s="192" t="s">
        <v>136</v>
      </c>
      <c r="E187" s="37"/>
      <c r="F187" s="193" t="s">
        <v>343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136</v>
      </c>
      <c r="AU187" s="18" t="s">
        <v>83</v>
      </c>
    </row>
    <row r="188" spans="1:65" s="13" customFormat="1" ht="11.25">
      <c r="B188" s="194"/>
      <c r="C188" s="195"/>
      <c r="D188" s="192" t="s">
        <v>138</v>
      </c>
      <c r="E188" s="196" t="s">
        <v>19</v>
      </c>
      <c r="F188" s="197" t="s">
        <v>826</v>
      </c>
      <c r="G188" s="195"/>
      <c r="H188" s="198">
        <v>2.4</v>
      </c>
      <c r="I188" s="199"/>
      <c r="J188" s="195"/>
      <c r="K188" s="195"/>
      <c r="L188" s="200"/>
      <c r="M188" s="201"/>
      <c r="N188" s="202"/>
      <c r="O188" s="202"/>
      <c r="P188" s="202"/>
      <c r="Q188" s="202"/>
      <c r="R188" s="202"/>
      <c r="S188" s="202"/>
      <c r="T188" s="203"/>
      <c r="AT188" s="204" t="s">
        <v>138</v>
      </c>
      <c r="AU188" s="204" t="s">
        <v>83</v>
      </c>
      <c r="AV188" s="13" t="s">
        <v>83</v>
      </c>
      <c r="AW188" s="13" t="s">
        <v>35</v>
      </c>
      <c r="AX188" s="13" t="s">
        <v>81</v>
      </c>
      <c r="AY188" s="204" t="s">
        <v>124</v>
      </c>
    </row>
    <row r="189" spans="1:65" s="2" customFormat="1" ht="16.5" customHeight="1">
      <c r="A189" s="35"/>
      <c r="B189" s="36"/>
      <c r="C189" s="174" t="s">
        <v>345</v>
      </c>
      <c r="D189" s="174" t="s">
        <v>127</v>
      </c>
      <c r="E189" s="175" t="s">
        <v>346</v>
      </c>
      <c r="F189" s="176" t="s">
        <v>347</v>
      </c>
      <c r="G189" s="177" t="s">
        <v>242</v>
      </c>
      <c r="H189" s="178">
        <v>2.4</v>
      </c>
      <c r="I189" s="179"/>
      <c r="J189" s="180">
        <f>ROUND(I189*H189,2)</f>
        <v>0</v>
      </c>
      <c r="K189" s="176" t="s">
        <v>131</v>
      </c>
      <c r="L189" s="40"/>
      <c r="M189" s="181" t="s">
        <v>19</v>
      </c>
      <c r="N189" s="182" t="s">
        <v>44</v>
      </c>
      <c r="O189" s="65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5" t="s">
        <v>132</v>
      </c>
      <c r="AT189" s="185" t="s">
        <v>127</v>
      </c>
      <c r="AU189" s="185" t="s">
        <v>83</v>
      </c>
      <c r="AY189" s="18" t="s">
        <v>124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8" t="s">
        <v>81</v>
      </c>
      <c r="BK189" s="186">
        <f>ROUND(I189*H189,2)</f>
        <v>0</v>
      </c>
      <c r="BL189" s="18" t="s">
        <v>132</v>
      </c>
      <c r="BM189" s="185" t="s">
        <v>827</v>
      </c>
    </row>
    <row r="190" spans="1:65" s="2" customFormat="1" ht="11.25">
      <c r="A190" s="35"/>
      <c r="B190" s="36"/>
      <c r="C190" s="37"/>
      <c r="D190" s="187" t="s">
        <v>134</v>
      </c>
      <c r="E190" s="37"/>
      <c r="F190" s="188" t="s">
        <v>349</v>
      </c>
      <c r="G190" s="37"/>
      <c r="H190" s="37"/>
      <c r="I190" s="189"/>
      <c r="J190" s="37"/>
      <c r="K190" s="37"/>
      <c r="L190" s="40"/>
      <c r="M190" s="190"/>
      <c r="N190" s="191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134</v>
      </c>
      <c r="AU190" s="18" t="s">
        <v>83</v>
      </c>
    </row>
    <row r="191" spans="1:65" s="2" customFormat="1" ht="16.5" customHeight="1">
      <c r="A191" s="35"/>
      <c r="B191" s="36"/>
      <c r="C191" s="174" t="s">
        <v>350</v>
      </c>
      <c r="D191" s="174" t="s">
        <v>127</v>
      </c>
      <c r="E191" s="175" t="s">
        <v>351</v>
      </c>
      <c r="F191" s="176" t="s">
        <v>264</v>
      </c>
      <c r="G191" s="177" t="s">
        <v>242</v>
      </c>
      <c r="H191" s="178">
        <v>12</v>
      </c>
      <c r="I191" s="179"/>
      <c r="J191" s="180">
        <f>ROUND(I191*H191,2)</f>
        <v>0</v>
      </c>
      <c r="K191" s="176" t="s">
        <v>131</v>
      </c>
      <c r="L191" s="40"/>
      <c r="M191" s="181" t="s">
        <v>19</v>
      </c>
      <c r="N191" s="182" t="s">
        <v>44</v>
      </c>
      <c r="O191" s="65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132</v>
      </c>
      <c r="AT191" s="185" t="s">
        <v>127</v>
      </c>
      <c r="AU191" s="185" t="s">
        <v>83</v>
      </c>
      <c r="AY191" s="18" t="s">
        <v>124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8" t="s">
        <v>81</v>
      </c>
      <c r="BK191" s="186">
        <f>ROUND(I191*H191,2)</f>
        <v>0</v>
      </c>
      <c r="BL191" s="18" t="s">
        <v>132</v>
      </c>
      <c r="BM191" s="185" t="s">
        <v>828</v>
      </c>
    </row>
    <row r="192" spans="1:65" s="2" customFormat="1" ht="11.25">
      <c r="A192" s="35"/>
      <c r="B192" s="36"/>
      <c r="C192" s="37"/>
      <c r="D192" s="187" t="s">
        <v>134</v>
      </c>
      <c r="E192" s="37"/>
      <c r="F192" s="188" t="s">
        <v>353</v>
      </c>
      <c r="G192" s="37"/>
      <c r="H192" s="37"/>
      <c r="I192" s="189"/>
      <c r="J192" s="37"/>
      <c r="K192" s="37"/>
      <c r="L192" s="40"/>
      <c r="M192" s="190"/>
      <c r="N192" s="191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134</v>
      </c>
      <c r="AU192" s="18" t="s">
        <v>83</v>
      </c>
    </row>
    <row r="193" spans="1:65" s="2" customFormat="1" ht="19.5">
      <c r="A193" s="35"/>
      <c r="B193" s="36"/>
      <c r="C193" s="37"/>
      <c r="D193" s="192" t="s">
        <v>136</v>
      </c>
      <c r="E193" s="37"/>
      <c r="F193" s="193" t="s">
        <v>267</v>
      </c>
      <c r="G193" s="37"/>
      <c r="H193" s="37"/>
      <c r="I193" s="189"/>
      <c r="J193" s="37"/>
      <c r="K193" s="37"/>
      <c r="L193" s="40"/>
      <c r="M193" s="190"/>
      <c r="N193" s="191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136</v>
      </c>
      <c r="AU193" s="18" t="s">
        <v>83</v>
      </c>
    </row>
    <row r="194" spans="1:65" s="13" customFormat="1" ht="11.25">
      <c r="B194" s="194"/>
      <c r="C194" s="195"/>
      <c r="D194" s="192" t="s">
        <v>138</v>
      </c>
      <c r="E194" s="196" t="s">
        <v>19</v>
      </c>
      <c r="F194" s="197" t="s">
        <v>829</v>
      </c>
      <c r="G194" s="195"/>
      <c r="H194" s="198">
        <v>12</v>
      </c>
      <c r="I194" s="199"/>
      <c r="J194" s="195"/>
      <c r="K194" s="195"/>
      <c r="L194" s="200"/>
      <c r="M194" s="201"/>
      <c r="N194" s="202"/>
      <c r="O194" s="202"/>
      <c r="P194" s="202"/>
      <c r="Q194" s="202"/>
      <c r="R194" s="202"/>
      <c r="S194" s="202"/>
      <c r="T194" s="203"/>
      <c r="AT194" s="204" t="s">
        <v>138</v>
      </c>
      <c r="AU194" s="204" t="s">
        <v>83</v>
      </c>
      <c r="AV194" s="13" t="s">
        <v>83</v>
      </c>
      <c r="AW194" s="13" t="s">
        <v>35</v>
      </c>
      <c r="AX194" s="13" t="s">
        <v>81</v>
      </c>
      <c r="AY194" s="204" t="s">
        <v>124</v>
      </c>
    </row>
    <row r="195" spans="1:65" s="2" customFormat="1" ht="24.2" customHeight="1">
      <c r="A195" s="35"/>
      <c r="B195" s="36"/>
      <c r="C195" s="174" t="s">
        <v>729</v>
      </c>
      <c r="D195" s="174" t="s">
        <v>127</v>
      </c>
      <c r="E195" s="175" t="s">
        <v>356</v>
      </c>
      <c r="F195" s="176" t="s">
        <v>357</v>
      </c>
      <c r="G195" s="177" t="s">
        <v>358</v>
      </c>
      <c r="H195" s="178">
        <v>480</v>
      </c>
      <c r="I195" s="179"/>
      <c r="J195" s="180">
        <f>ROUND(I195*H195,2)</f>
        <v>0</v>
      </c>
      <c r="K195" s="176" t="s">
        <v>131</v>
      </c>
      <c r="L195" s="40"/>
      <c r="M195" s="181" t="s">
        <v>19</v>
      </c>
      <c r="N195" s="182" t="s">
        <v>44</v>
      </c>
      <c r="O195" s="65"/>
      <c r="P195" s="183">
        <f>O195*H195</f>
        <v>0</v>
      </c>
      <c r="Q195" s="183">
        <v>1.23E-3</v>
      </c>
      <c r="R195" s="183">
        <f>Q195*H195</f>
        <v>0.59040000000000004</v>
      </c>
      <c r="S195" s="183">
        <v>0</v>
      </c>
      <c r="T195" s="18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5" t="s">
        <v>132</v>
      </c>
      <c r="AT195" s="185" t="s">
        <v>127</v>
      </c>
      <c r="AU195" s="185" t="s">
        <v>83</v>
      </c>
      <c r="AY195" s="18" t="s">
        <v>124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8" t="s">
        <v>81</v>
      </c>
      <c r="BK195" s="186">
        <f>ROUND(I195*H195,2)</f>
        <v>0</v>
      </c>
      <c r="BL195" s="18" t="s">
        <v>132</v>
      </c>
      <c r="BM195" s="185" t="s">
        <v>830</v>
      </c>
    </row>
    <row r="196" spans="1:65" s="2" customFormat="1" ht="11.25">
      <c r="A196" s="35"/>
      <c r="B196" s="36"/>
      <c r="C196" s="37"/>
      <c r="D196" s="187" t="s">
        <v>134</v>
      </c>
      <c r="E196" s="37"/>
      <c r="F196" s="188" t="s">
        <v>360</v>
      </c>
      <c r="G196" s="37"/>
      <c r="H196" s="37"/>
      <c r="I196" s="189"/>
      <c r="J196" s="37"/>
      <c r="K196" s="37"/>
      <c r="L196" s="40"/>
      <c r="M196" s="190"/>
      <c r="N196" s="191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134</v>
      </c>
      <c r="AU196" s="18" t="s">
        <v>83</v>
      </c>
    </row>
    <row r="197" spans="1:65" s="2" customFormat="1" ht="19.5">
      <c r="A197" s="35"/>
      <c r="B197" s="36"/>
      <c r="C197" s="37"/>
      <c r="D197" s="192" t="s">
        <v>136</v>
      </c>
      <c r="E197" s="37"/>
      <c r="F197" s="193" t="s">
        <v>361</v>
      </c>
      <c r="G197" s="37"/>
      <c r="H197" s="37"/>
      <c r="I197" s="189"/>
      <c r="J197" s="37"/>
      <c r="K197" s="37"/>
      <c r="L197" s="40"/>
      <c r="M197" s="190"/>
      <c r="N197" s="191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136</v>
      </c>
      <c r="AU197" s="18" t="s">
        <v>83</v>
      </c>
    </row>
    <row r="198" spans="1:65" s="13" customFormat="1" ht="11.25">
      <c r="B198" s="194"/>
      <c r="C198" s="195"/>
      <c r="D198" s="192" t="s">
        <v>138</v>
      </c>
      <c r="E198" s="196" t="s">
        <v>19</v>
      </c>
      <c r="F198" s="197" t="s">
        <v>831</v>
      </c>
      <c r="G198" s="195"/>
      <c r="H198" s="198">
        <v>480</v>
      </c>
      <c r="I198" s="199"/>
      <c r="J198" s="195"/>
      <c r="K198" s="195"/>
      <c r="L198" s="200"/>
      <c r="M198" s="201"/>
      <c r="N198" s="202"/>
      <c r="O198" s="202"/>
      <c r="P198" s="202"/>
      <c r="Q198" s="202"/>
      <c r="R198" s="202"/>
      <c r="S198" s="202"/>
      <c r="T198" s="203"/>
      <c r="AT198" s="204" t="s">
        <v>138</v>
      </c>
      <c r="AU198" s="204" t="s">
        <v>83</v>
      </c>
      <c r="AV198" s="13" t="s">
        <v>83</v>
      </c>
      <c r="AW198" s="13" t="s">
        <v>35</v>
      </c>
      <c r="AX198" s="13" t="s">
        <v>81</v>
      </c>
      <c r="AY198" s="204" t="s">
        <v>124</v>
      </c>
    </row>
    <row r="199" spans="1:65" s="2" customFormat="1" ht="16.5" customHeight="1">
      <c r="A199" s="35"/>
      <c r="B199" s="36"/>
      <c r="C199" s="174" t="s">
        <v>363</v>
      </c>
      <c r="D199" s="174" t="s">
        <v>127</v>
      </c>
      <c r="E199" s="175" t="s">
        <v>364</v>
      </c>
      <c r="F199" s="176" t="s">
        <v>832</v>
      </c>
      <c r="G199" s="177" t="s">
        <v>151</v>
      </c>
      <c r="H199" s="178">
        <v>120</v>
      </c>
      <c r="I199" s="179"/>
      <c r="J199" s="180">
        <f>ROUND(I199*H199,2)</f>
        <v>0</v>
      </c>
      <c r="K199" s="176" t="s">
        <v>131</v>
      </c>
      <c r="L199" s="40"/>
      <c r="M199" s="181" t="s">
        <v>19</v>
      </c>
      <c r="N199" s="182" t="s">
        <v>44</v>
      </c>
      <c r="O199" s="65"/>
      <c r="P199" s="183">
        <f>O199*H199</f>
        <v>0</v>
      </c>
      <c r="Q199" s="183">
        <v>0</v>
      </c>
      <c r="R199" s="183">
        <f>Q199*H199</f>
        <v>0</v>
      </c>
      <c r="S199" s="183">
        <v>0</v>
      </c>
      <c r="T199" s="18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5" t="s">
        <v>132</v>
      </c>
      <c r="AT199" s="185" t="s">
        <v>127</v>
      </c>
      <c r="AU199" s="185" t="s">
        <v>83</v>
      </c>
      <c r="AY199" s="18" t="s">
        <v>124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8" t="s">
        <v>81</v>
      </c>
      <c r="BK199" s="186">
        <f>ROUND(I199*H199,2)</f>
        <v>0</v>
      </c>
      <c r="BL199" s="18" t="s">
        <v>132</v>
      </c>
      <c r="BM199" s="185" t="s">
        <v>833</v>
      </c>
    </row>
    <row r="200" spans="1:65" s="2" customFormat="1" ht="11.25">
      <c r="A200" s="35"/>
      <c r="B200" s="36"/>
      <c r="C200" s="37"/>
      <c r="D200" s="187" t="s">
        <v>134</v>
      </c>
      <c r="E200" s="37"/>
      <c r="F200" s="188" t="s">
        <v>367</v>
      </c>
      <c r="G200" s="37"/>
      <c r="H200" s="37"/>
      <c r="I200" s="189"/>
      <c r="J200" s="37"/>
      <c r="K200" s="37"/>
      <c r="L200" s="40"/>
      <c r="M200" s="190"/>
      <c r="N200" s="191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134</v>
      </c>
      <c r="AU200" s="18" t="s">
        <v>83</v>
      </c>
    </row>
    <row r="201" spans="1:65" s="2" customFormat="1" ht="19.5">
      <c r="A201" s="35"/>
      <c r="B201" s="36"/>
      <c r="C201" s="37"/>
      <c r="D201" s="192" t="s">
        <v>136</v>
      </c>
      <c r="E201" s="37"/>
      <c r="F201" s="193" t="s">
        <v>368</v>
      </c>
      <c r="G201" s="37"/>
      <c r="H201" s="37"/>
      <c r="I201" s="189"/>
      <c r="J201" s="37"/>
      <c r="K201" s="37"/>
      <c r="L201" s="40"/>
      <c r="M201" s="190"/>
      <c r="N201" s="191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136</v>
      </c>
      <c r="AU201" s="18" t="s">
        <v>83</v>
      </c>
    </row>
    <row r="202" spans="1:65" s="12" customFormat="1" ht="22.9" customHeight="1">
      <c r="B202" s="158"/>
      <c r="C202" s="159"/>
      <c r="D202" s="160" t="s">
        <v>72</v>
      </c>
      <c r="E202" s="172" t="s">
        <v>369</v>
      </c>
      <c r="F202" s="172" t="s">
        <v>370</v>
      </c>
      <c r="G202" s="159"/>
      <c r="H202" s="159"/>
      <c r="I202" s="162"/>
      <c r="J202" s="173">
        <f>BK202</f>
        <v>0</v>
      </c>
      <c r="K202" s="159"/>
      <c r="L202" s="164"/>
      <c r="M202" s="165"/>
      <c r="N202" s="166"/>
      <c r="O202" s="166"/>
      <c r="P202" s="167">
        <f>SUM(P203:P242)</f>
        <v>0</v>
      </c>
      <c r="Q202" s="166"/>
      <c r="R202" s="167">
        <f>SUM(R203:R242)</f>
        <v>0</v>
      </c>
      <c r="S202" s="166"/>
      <c r="T202" s="168">
        <f>SUM(T203:T242)</f>
        <v>0</v>
      </c>
      <c r="AR202" s="169" t="s">
        <v>81</v>
      </c>
      <c r="AT202" s="170" t="s">
        <v>72</v>
      </c>
      <c r="AU202" s="170" t="s">
        <v>81</v>
      </c>
      <c r="AY202" s="169" t="s">
        <v>124</v>
      </c>
      <c r="BK202" s="171">
        <f>SUM(BK203:BK242)</f>
        <v>0</v>
      </c>
    </row>
    <row r="203" spans="1:65" s="2" customFormat="1" ht="16.5" customHeight="1">
      <c r="A203" s="35"/>
      <c r="B203" s="36"/>
      <c r="C203" s="174" t="s">
        <v>371</v>
      </c>
      <c r="D203" s="174" t="s">
        <v>127</v>
      </c>
      <c r="E203" s="175" t="s">
        <v>834</v>
      </c>
      <c r="F203" s="176" t="s">
        <v>373</v>
      </c>
      <c r="G203" s="177" t="s">
        <v>151</v>
      </c>
      <c r="H203" s="178">
        <v>160</v>
      </c>
      <c r="I203" s="179"/>
      <c r="J203" s="180">
        <f>ROUND(I203*H203,2)</f>
        <v>0</v>
      </c>
      <c r="K203" s="176" t="s">
        <v>131</v>
      </c>
      <c r="L203" s="40"/>
      <c r="M203" s="181" t="s">
        <v>19</v>
      </c>
      <c r="N203" s="182" t="s">
        <v>44</v>
      </c>
      <c r="O203" s="65"/>
      <c r="P203" s="183">
        <f>O203*H203</f>
        <v>0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5" t="s">
        <v>132</v>
      </c>
      <c r="AT203" s="185" t="s">
        <v>127</v>
      </c>
      <c r="AU203" s="185" t="s">
        <v>83</v>
      </c>
      <c r="AY203" s="18" t="s">
        <v>124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8" t="s">
        <v>81</v>
      </c>
      <c r="BK203" s="186">
        <f>ROUND(I203*H203,2)</f>
        <v>0</v>
      </c>
      <c r="BL203" s="18" t="s">
        <v>132</v>
      </c>
      <c r="BM203" s="185" t="s">
        <v>835</v>
      </c>
    </row>
    <row r="204" spans="1:65" s="2" customFormat="1" ht="11.25">
      <c r="A204" s="35"/>
      <c r="B204" s="36"/>
      <c r="C204" s="37"/>
      <c r="D204" s="187" t="s">
        <v>134</v>
      </c>
      <c r="E204" s="37"/>
      <c r="F204" s="188" t="s">
        <v>836</v>
      </c>
      <c r="G204" s="37"/>
      <c r="H204" s="37"/>
      <c r="I204" s="189"/>
      <c r="J204" s="37"/>
      <c r="K204" s="37"/>
      <c r="L204" s="40"/>
      <c r="M204" s="190"/>
      <c r="N204" s="191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134</v>
      </c>
      <c r="AU204" s="18" t="s">
        <v>83</v>
      </c>
    </row>
    <row r="205" spans="1:65" s="2" customFormat="1" ht="19.5">
      <c r="A205" s="35"/>
      <c r="B205" s="36"/>
      <c r="C205" s="37"/>
      <c r="D205" s="192" t="s">
        <v>136</v>
      </c>
      <c r="E205" s="37"/>
      <c r="F205" s="193" t="s">
        <v>376</v>
      </c>
      <c r="G205" s="37"/>
      <c r="H205" s="37"/>
      <c r="I205" s="189"/>
      <c r="J205" s="37"/>
      <c r="K205" s="37"/>
      <c r="L205" s="40"/>
      <c r="M205" s="190"/>
      <c r="N205" s="191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136</v>
      </c>
      <c r="AU205" s="18" t="s">
        <v>83</v>
      </c>
    </row>
    <row r="206" spans="1:65" s="13" customFormat="1" ht="11.25">
      <c r="B206" s="194"/>
      <c r="C206" s="195"/>
      <c r="D206" s="192" t="s">
        <v>138</v>
      </c>
      <c r="E206" s="196" t="s">
        <v>19</v>
      </c>
      <c r="F206" s="197" t="s">
        <v>837</v>
      </c>
      <c r="G206" s="195"/>
      <c r="H206" s="198">
        <v>40</v>
      </c>
      <c r="I206" s="199"/>
      <c r="J206" s="195"/>
      <c r="K206" s="195"/>
      <c r="L206" s="200"/>
      <c r="M206" s="201"/>
      <c r="N206" s="202"/>
      <c r="O206" s="202"/>
      <c r="P206" s="202"/>
      <c r="Q206" s="202"/>
      <c r="R206" s="202"/>
      <c r="S206" s="202"/>
      <c r="T206" s="203"/>
      <c r="AT206" s="204" t="s">
        <v>138</v>
      </c>
      <c r="AU206" s="204" t="s">
        <v>83</v>
      </c>
      <c r="AV206" s="13" t="s">
        <v>83</v>
      </c>
      <c r="AW206" s="13" t="s">
        <v>35</v>
      </c>
      <c r="AX206" s="13" t="s">
        <v>73</v>
      </c>
      <c r="AY206" s="204" t="s">
        <v>124</v>
      </c>
    </row>
    <row r="207" spans="1:65" s="13" customFormat="1" ht="11.25">
      <c r="B207" s="194"/>
      <c r="C207" s="195"/>
      <c r="D207" s="192" t="s">
        <v>138</v>
      </c>
      <c r="E207" s="196" t="s">
        <v>19</v>
      </c>
      <c r="F207" s="197" t="s">
        <v>838</v>
      </c>
      <c r="G207" s="195"/>
      <c r="H207" s="198">
        <v>40</v>
      </c>
      <c r="I207" s="199"/>
      <c r="J207" s="195"/>
      <c r="K207" s="195"/>
      <c r="L207" s="200"/>
      <c r="M207" s="201"/>
      <c r="N207" s="202"/>
      <c r="O207" s="202"/>
      <c r="P207" s="202"/>
      <c r="Q207" s="202"/>
      <c r="R207" s="202"/>
      <c r="S207" s="202"/>
      <c r="T207" s="203"/>
      <c r="AT207" s="204" t="s">
        <v>138</v>
      </c>
      <c r="AU207" s="204" t="s">
        <v>83</v>
      </c>
      <c r="AV207" s="13" t="s">
        <v>83</v>
      </c>
      <c r="AW207" s="13" t="s">
        <v>35</v>
      </c>
      <c r="AX207" s="13" t="s">
        <v>73</v>
      </c>
      <c r="AY207" s="204" t="s">
        <v>124</v>
      </c>
    </row>
    <row r="208" spans="1:65" s="13" customFormat="1" ht="11.25">
      <c r="B208" s="194"/>
      <c r="C208" s="195"/>
      <c r="D208" s="192" t="s">
        <v>138</v>
      </c>
      <c r="E208" s="196" t="s">
        <v>19</v>
      </c>
      <c r="F208" s="197" t="s">
        <v>839</v>
      </c>
      <c r="G208" s="195"/>
      <c r="H208" s="198">
        <v>40</v>
      </c>
      <c r="I208" s="199"/>
      <c r="J208" s="195"/>
      <c r="K208" s="195"/>
      <c r="L208" s="200"/>
      <c r="M208" s="201"/>
      <c r="N208" s="202"/>
      <c r="O208" s="202"/>
      <c r="P208" s="202"/>
      <c r="Q208" s="202"/>
      <c r="R208" s="202"/>
      <c r="S208" s="202"/>
      <c r="T208" s="203"/>
      <c r="AT208" s="204" t="s">
        <v>138</v>
      </c>
      <c r="AU208" s="204" t="s">
        <v>83</v>
      </c>
      <c r="AV208" s="13" t="s">
        <v>83</v>
      </c>
      <c r="AW208" s="13" t="s">
        <v>35</v>
      </c>
      <c r="AX208" s="13" t="s">
        <v>73</v>
      </c>
      <c r="AY208" s="204" t="s">
        <v>124</v>
      </c>
    </row>
    <row r="209" spans="1:65" s="13" customFormat="1" ht="11.25">
      <c r="B209" s="194"/>
      <c r="C209" s="195"/>
      <c r="D209" s="192" t="s">
        <v>138</v>
      </c>
      <c r="E209" s="196" t="s">
        <v>19</v>
      </c>
      <c r="F209" s="197" t="s">
        <v>840</v>
      </c>
      <c r="G209" s="195"/>
      <c r="H209" s="198">
        <v>40</v>
      </c>
      <c r="I209" s="199"/>
      <c r="J209" s="195"/>
      <c r="K209" s="195"/>
      <c r="L209" s="200"/>
      <c r="M209" s="201"/>
      <c r="N209" s="202"/>
      <c r="O209" s="202"/>
      <c r="P209" s="202"/>
      <c r="Q209" s="202"/>
      <c r="R209" s="202"/>
      <c r="S209" s="202"/>
      <c r="T209" s="203"/>
      <c r="AT209" s="204" t="s">
        <v>138</v>
      </c>
      <c r="AU209" s="204" t="s">
        <v>83</v>
      </c>
      <c r="AV209" s="13" t="s">
        <v>83</v>
      </c>
      <c r="AW209" s="13" t="s">
        <v>35</v>
      </c>
      <c r="AX209" s="13" t="s">
        <v>73</v>
      </c>
      <c r="AY209" s="204" t="s">
        <v>124</v>
      </c>
    </row>
    <row r="210" spans="1:65" s="14" customFormat="1" ht="11.25">
      <c r="B210" s="215"/>
      <c r="C210" s="216"/>
      <c r="D210" s="192" t="s">
        <v>138</v>
      </c>
      <c r="E210" s="217" t="s">
        <v>19</v>
      </c>
      <c r="F210" s="218" t="s">
        <v>278</v>
      </c>
      <c r="G210" s="216"/>
      <c r="H210" s="219">
        <v>160</v>
      </c>
      <c r="I210" s="220"/>
      <c r="J210" s="216"/>
      <c r="K210" s="216"/>
      <c r="L210" s="221"/>
      <c r="M210" s="222"/>
      <c r="N210" s="223"/>
      <c r="O210" s="223"/>
      <c r="P210" s="223"/>
      <c r="Q210" s="223"/>
      <c r="R210" s="223"/>
      <c r="S210" s="223"/>
      <c r="T210" s="224"/>
      <c r="AT210" s="225" t="s">
        <v>138</v>
      </c>
      <c r="AU210" s="225" t="s">
        <v>83</v>
      </c>
      <c r="AV210" s="14" t="s">
        <v>132</v>
      </c>
      <c r="AW210" s="14" t="s">
        <v>35</v>
      </c>
      <c r="AX210" s="14" t="s">
        <v>81</v>
      </c>
      <c r="AY210" s="225" t="s">
        <v>124</v>
      </c>
    </row>
    <row r="211" spans="1:65" s="2" customFormat="1" ht="16.5" customHeight="1">
      <c r="A211" s="35"/>
      <c r="B211" s="36"/>
      <c r="C211" s="174" t="s">
        <v>381</v>
      </c>
      <c r="D211" s="174" t="s">
        <v>127</v>
      </c>
      <c r="E211" s="175" t="s">
        <v>841</v>
      </c>
      <c r="F211" s="176" t="s">
        <v>383</v>
      </c>
      <c r="G211" s="177" t="s">
        <v>151</v>
      </c>
      <c r="H211" s="178">
        <v>80</v>
      </c>
      <c r="I211" s="179"/>
      <c r="J211" s="180">
        <f>ROUND(I211*H211,2)</f>
        <v>0</v>
      </c>
      <c r="K211" s="176" t="s">
        <v>131</v>
      </c>
      <c r="L211" s="40"/>
      <c r="M211" s="181" t="s">
        <v>19</v>
      </c>
      <c r="N211" s="182" t="s">
        <v>44</v>
      </c>
      <c r="O211" s="65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5" t="s">
        <v>132</v>
      </c>
      <c r="AT211" s="185" t="s">
        <v>127</v>
      </c>
      <c r="AU211" s="185" t="s">
        <v>83</v>
      </c>
      <c r="AY211" s="18" t="s">
        <v>124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8" t="s">
        <v>81</v>
      </c>
      <c r="BK211" s="186">
        <f>ROUND(I211*H211,2)</f>
        <v>0</v>
      </c>
      <c r="BL211" s="18" t="s">
        <v>132</v>
      </c>
      <c r="BM211" s="185" t="s">
        <v>842</v>
      </c>
    </row>
    <row r="212" spans="1:65" s="2" customFormat="1" ht="11.25">
      <c r="A212" s="35"/>
      <c r="B212" s="36"/>
      <c r="C212" s="37"/>
      <c r="D212" s="187" t="s">
        <v>134</v>
      </c>
      <c r="E212" s="37"/>
      <c r="F212" s="188" t="s">
        <v>843</v>
      </c>
      <c r="G212" s="37"/>
      <c r="H212" s="37"/>
      <c r="I212" s="189"/>
      <c r="J212" s="37"/>
      <c r="K212" s="37"/>
      <c r="L212" s="40"/>
      <c r="M212" s="190"/>
      <c r="N212" s="191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134</v>
      </c>
      <c r="AU212" s="18" t="s">
        <v>83</v>
      </c>
    </row>
    <row r="213" spans="1:65" s="2" customFormat="1" ht="19.5">
      <c r="A213" s="35"/>
      <c r="B213" s="36"/>
      <c r="C213" s="37"/>
      <c r="D213" s="192" t="s">
        <v>136</v>
      </c>
      <c r="E213" s="37"/>
      <c r="F213" s="193" t="s">
        <v>376</v>
      </c>
      <c r="G213" s="37"/>
      <c r="H213" s="37"/>
      <c r="I213" s="189"/>
      <c r="J213" s="37"/>
      <c r="K213" s="37"/>
      <c r="L213" s="40"/>
      <c r="M213" s="190"/>
      <c r="N213" s="191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136</v>
      </c>
      <c r="AU213" s="18" t="s">
        <v>83</v>
      </c>
    </row>
    <row r="214" spans="1:65" s="13" customFormat="1" ht="11.25">
      <c r="B214" s="194"/>
      <c r="C214" s="195"/>
      <c r="D214" s="192" t="s">
        <v>138</v>
      </c>
      <c r="E214" s="196" t="s">
        <v>19</v>
      </c>
      <c r="F214" s="197" t="s">
        <v>844</v>
      </c>
      <c r="G214" s="195"/>
      <c r="H214" s="198">
        <v>40</v>
      </c>
      <c r="I214" s="199"/>
      <c r="J214" s="195"/>
      <c r="K214" s="195"/>
      <c r="L214" s="200"/>
      <c r="M214" s="201"/>
      <c r="N214" s="202"/>
      <c r="O214" s="202"/>
      <c r="P214" s="202"/>
      <c r="Q214" s="202"/>
      <c r="R214" s="202"/>
      <c r="S214" s="202"/>
      <c r="T214" s="203"/>
      <c r="AT214" s="204" t="s">
        <v>138</v>
      </c>
      <c r="AU214" s="204" t="s">
        <v>83</v>
      </c>
      <c r="AV214" s="13" t="s">
        <v>83</v>
      </c>
      <c r="AW214" s="13" t="s">
        <v>35</v>
      </c>
      <c r="AX214" s="13" t="s">
        <v>73</v>
      </c>
      <c r="AY214" s="204" t="s">
        <v>124</v>
      </c>
    </row>
    <row r="215" spans="1:65" s="13" customFormat="1" ht="11.25">
      <c r="B215" s="194"/>
      <c r="C215" s="195"/>
      <c r="D215" s="192" t="s">
        <v>138</v>
      </c>
      <c r="E215" s="196" t="s">
        <v>19</v>
      </c>
      <c r="F215" s="197" t="s">
        <v>845</v>
      </c>
      <c r="G215" s="195"/>
      <c r="H215" s="198">
        <v>40</v>
      </c>
      <c r="I215" s="199"/>
      <c r="J215" s="195"/>
      <c r="K215" s="195"/>
      <c r="L215" s="200"/>
      <c r="M215" s="201"/>
      <c r="N215" s="202"/>
      <c r="O215" s="202"/>
      <c r="P215" s="202"/>
      <c r="Q215" s="202"/>
      <c r="R215" s="202"/>
      <c r="S215" s="202"/>
      <c r="T215" s="203"/>
      <c r="AT215" s="204" t="s">
        <v>138</v>
      </c>
      <c r="AU215" s="204" t="s">
        <v>83</v>
      </c>
      <c r="AV215" s="13" t="s">
        <v>83</v>
      </c>
      <c r="AW215" s="13" t="s">
        <v>35</v>
      </c>
      <c r="AX215" s="13" t="s">
        <v>73</v>
      </c>
      <c r="AY215" s="204" t="s">
        <v>124</v>
      </c>
    </row>
    <row r="216" spans="1:65" s="14" customFormat="1" ht="11.25">
      <c r="B216" s="215"/>
      <c r="C216" s="216"/>
      <c r="D216" s="192" t="s">
        <v>138</v>
      </c>
      <c r="E216" s="217" t="s">
        <v>19</v>
      </c>
      <c r="F216" s="218" t="s">
        <v>278</v>
      </c>
      <c r="G216" s="216"/>
      <c r="H216" s="219">
        <v>80</v>
      </c>
      <c r="I216" s="220"/>
      <c r="J216" s="216"/>
      <c r="K216" s="216"/>
      <c r="L216" s="221"/>
      <c r="M216" s="222"/>
      <c r="N216" s="223"/>
      <c r="O216" s="223"/>
      <c r="P216" s="223"/>
      <c r="Q216" s="223"/>
      <c r="R216" s="223"/>
      <c r="S216" s="223"/>
      <c r="T216" s="224"/>
      <c r="AT216" s="225" t="s">
        <v>138</v>
      </c>
      <c r="AU216" s="225" t="s">
        <v>83</v>
      </c>
      <c r="AV216" s="14" t="s">
        <v>132</v>
      </c>
      <c r="AW216" s="14" t="s">
        <v>35</v>
      </c>
      <c r="AX216" s="14" t="s">
        <v>81</v>
      </c>
      <c r="AY216" s="225" t="s">
        <v>124</v>
      </c>
    </row>
    <row r="217" spans="1:65" s="2" customFormat="1" ht="16.5" customHeight="1">
      <c r="A217" s="35"/>
      <c r="B217" s="36"/>
      <c r="C217" s="174" t="s">
        <v>388</v>
      </c>
      <c r="D217" s="174" t="s">
        <v>127</v>
      </c>
      <c r="E217" s="175" t="s">
        <v>389</v>
      </c>
      <c r="F217" s="176" t="s">
        <v>390</v>
      </c>
      <c r="G217" s="177" t="s">
        <v>151</v>
      </c>
      <c r="H217" s="178">
        <v>38</v>
      </c>
      <c r="I217" s="179"/>
      <c r="J217" s="180">
        <f>ROUND(I217*H217,2)</f>
        <v>0</v>
      </c>
      <c r="K217" s="176" t="s">
        <v>19</v>
      </c>
      <c r="L217" s="40"/>
      <c r="M217" s="181" t="s">
        <v>19</v>
      </c>
      <c r="N217" s="182" t="s">
        <v>44</v>
      </c>
      <c r="O217" s="65"/>
      <c r="P217" s="183">
        <f>O217*H217</f>
        <v>0</v>
      </c>
      <c r="Q217" s="183">
        <v>0</v>
      </c>
      <c r="R217" s="183">
        <f>Q217*H217</f>
        <v>0</v>
      </c>
      <c r="S217" s="183">
        <v>0</v>
      </c>
      <c r="T217" s="18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132</v>
      </c>
      <c r="AT217" s="185" t="s">
        <v>127</v>
      </c>
      <c r="AU217" s="185" t="s">
        <v>83</v>
      </c>
      <c r="AY217" s="18" t="s">
        <v>124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8" t="s">
        <v>81</v>
      </c>
      <c r="BK217" s="186">
        <f>ROUND(I217*H217,2)</f>
        <v>0</v>
      </c>
      <c r="BL217" s="18" t="s">
        <v>132</v>
      </c>
      <c r="BM217" s="185" t="s">
        <v>846</v>
      </c>
    </row>
    <row r="218" spans="1:65" s="2" customFormat="1" ht="19.5">
      <c r="A218" s="35"/>
      <c r="B218" s="36"/>
      <c r="C218" s="37"/>
      <c r="D218" s="192" t="s">
        <v>136</v>
      </c>
      <c r="E218" s="37"/>
      <c r="F218" s="193" t="s">
        <v>392</v>
      </c>
      <c r="G218" s="37"/>
      <c r="H218" s="37"/>
      <c r="I218" s="189"/>
      <c r="J218" s="37"/>
      <c r="K218" s="37"/>
      <c r="L218" s="40"/>
      <c r="M218" s="190"/>
      <c r="N218" s="191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136</v>
      </c>
      <c r="AU218" s="18" t="s">
        <v>83</v>
      </c>
    </row>
    <row r="219" spans="1:65" s="2" customFormat="1" ht="24.2" customHeight="1">
      <c r="A219" s="35"/>
      <c r="B219" s="36"/>
      <c r="C219" s="174" t="s">
        <v>393</v>
      </c>
      <c r="D219" s="174" t="s">
        <v>127</v>
      </c>
      <c r="E219" s="175" t="s">
        <v>394</v>
      </c>
      <c r="F219" s="176" t="s">
        <v>395</v>
      </c>
      <c r="G219" s="177" t="s">
        <v>151</v>
      </c>
      <c r="H219" s="178">
        <v>316</v>
      </c>
      <c r="I219" s="179"/>
      <c r="J219" s="180">
        <f>ROUND(I219*H219,2)</f>
        <v>0</v>
      </c>
      <c r="K219" s="176" t="s">
        <v>19</v>
      </c>
      <c r="L219" s="40"/>
      <c r="M219" s="181" t="s">
        <v>19</v>
      </c>
      <c r="N219" s="182" t="s">
        <v>44</v>
      </c>
      <c r="O219" s="65"/>
      <c r="P219" s="183">
        <f>O219*H219</f>
        <v>0</v>
      </c>
      <c r="Q219" s="183">
        <v>0</v>
      </c>
      <c r="R219" s="183">
        <f>Q219*H219</f>
        <v>0</v>
      </c>
      <c r="S219" s="183">
        <v>0</v>
      </c>
      <c r="T219" s="18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5" t="s">
        <v>132</v>
      </c>
      <c r="AT219" s="185" t="s">
        <v>127</v>
      </c>
      <c r="AU219" s="185" t="s">
        <v>83</v>
      </c>
      <c r="AY219" s="18" t="s">
        <v>124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18" t="s">
        <v>81</v>
      </c>
      <c r="BK219" s="186">
        <f>ROUND(I219*H219,2)</f>
        <v>0</v>
      </c>
      <c r="BL219" s="18" t="s">
        <v>132</v>
      </c>
      <c r="BM219" s="185" t="s">
        <v>847</v>
      </c>
    </row>
    <row r="220" spans="1:65" s="2" customFormat="1" ht="19.5">
      <c r="A220" s="35"/>
      <c r="B220" s="36"/>
      <c r="C220" s="37"/>
      <c r="D220" s="192" t="s">
        <v>136</v>
      </c>
      <c r="E220" s="37"/>
      <c r="F220" s="193" t="s">
        <v>397</v>
      </c>
      <c r="G220" s="37"/>
      <c r="H220" s="37"/>
      <c r="I220" s="189"/>
      <c r="J220" s="37"/>
      <c r="K220" s="37"/>
      <c r="L220" s="40"/>
      <c r="M220" s="190"/>
      <c r="N220" s="191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136</v>
      </c>
      <c r="AU220" s="18" t="s">
        <v>83</v>
      </c>
    </row>
    <row r="221" spans="1:65" s="13" customFormat="1" ht="11.25">
      <c r="B221" s="194"/>
      <c r="C221" s="195"/>
      <c r="D221" s="192" t="s">
        <v>138</v>
      </c>
      <c r="E221" s="196" t="s">
        <v>19</v>
      </c>
      <c r="F221" s="197" t="s">
        <v>848</v>
      </c>
      <c r="G221" s="195"/>
      <c r="H221" s="198">
        <v>76</v>
      </c>
      <c r="I221" s="199"/>
      <c r="J221" s="195"/>
      <c r="K221" s="195"/>
      <c r="L221" s="200"/>
      <c r="M221" s="201"/>
      <c r="N221" s="202"/>
      <c r="O221" s="202"/>
      <c r="P221" s="202"/>
      <c r="Q221" s="202"/>
      <c r="R221" s="202"/>
      <c r="S221" s="202"/>
      <c r="T221" s="203"/>
      <c r="AT221" s="204" t="s">
        <v>138</v>
      </c>
      <c r="AU221" s="204" t="s">
        <v>83</v>
      </c>
      <c r="AV221" s="13" t="s">
        <v>83</v>
      </c>
      <c r="AW221" s="13" t="s">
        <v>35</v>
      </c>
      <c r="AX221" s="13" t="s">
        <v>73</v>
      </c>
      <c r="AY221" s="204" t="s">
        <v>124</v>
      </c>
    </row>
    <row r="222" spans="1:65" s="13" customFormat="1" ht="11.25">
      <c r="B222" s="194"/>
      <c r="C222" s="195"/>
      <c r="D222" s="192" t="s">
        <v>138</v>
      </c>
      <c r="E222" s="196" t="s">
        <v>19</v>
      </c>
      <c r="F222" s="197" t="s">
        <v>849</v>
      </c>
      <c r="G222" s="195"/>
      <c r="H222" s="198">
        <v>240</v>
      </c>
      <c r="I222" s="199"/>
      <c r="J222" s="195"/>
      <c r="K222" s="195"/>
      <c r="L222" s="200"/>
      <c r="M222" s="201"/>
      <c r="N222" s="202"/>
      <c r="O222" s="202"/>
      <c r="P222" s="202"/>
      <c r="Q222" s="202"/>
      <c r="R222" s="202"/>
      <c r="S222" s="202"/>
      <c r="T222" s="203"/>
      <c r="AT222" s="204" t="s">
        <v>138</v>
      </c>
      <c r="AU222" s="204" t="s">
        <v>83</v>
      </c>
      <c r="AV222" s="13" t="s">
        <v>83</v>
      </c>
      <c r="AW222" s="13" t="s">
        <v>35</v>
      </c>
      <c r="AX222" s="13" t="s">
        <v>73</v>
      </c>
      <c r="AY222" s="204" t="s">
        <v>124</v>
      </c>
    </row>
    <row r="223" spans="1:65" s="14" customFormat="1" ht="11.25">
      <c r="B223" s="215"/>
      <c r="C223" s="216"/>
      <c r="D223" s="192" t="s">
        <v>138</v>
      </c>
      <c r="E223" s="217" t="s">
        <v>19</v>
      </c>
      <c r="F223" s="218" t="s">
        <v>278</v>
      </c>
      <c r="G223" s="216"/>
      <c r="H223" s="219">
        <v>316</v>
      </c>
      <c r="I223" s="220"/>
      <c r="J223" s="216"/>
      <c r="K223" s="216"/>
      <c r="L223" s="221"/>
      <c r="M223" s="222"/>
      <c r="N223" s="223"/>
      <c r="O223" s="223"/>
      <c r="P223" s="223"/>
      <c r="Q223" s="223"/>
      <c r="R223" s="223"/>
      <c r="S223" s="223"/>
      <c r="T223" s="224"/>
      <c r="AT223" s="225" t="s">
        <v>138</v>
      </c>
      <c r="AU223" s="225" t="s">
        <v>83</v>
      </c>
      <c r="AV223" s="14" t="s">
        <v>132</v>
      </c>
      <c r="AW223" s="14" t="s">
        <v>35</v>
      </c>
      <c r="AX223" s="14" t="s">
        <v>81</v>
      </c>
      <c r="AY223" s="225" t="s">
        <v>124</v>
      </c>
    </row>
    <row r="224" spans="1:65" s="2" customFormat="1" ht="16.5" customHeight="1">
      <c r="A224" s="35"/>
      <c r="B224" s="36"/>
      <c r="C224" s="174" t="s">
        <v>400</v>
      </c>
      <c r="D224" s="174" t="s">
        <v>127</v>
      </c>
      <c r="E224" s="175" t="s">
        <v>490</v>
      </c>
      <c r="F224" s="176" t="s">
        <v>402</v>
      </c>
      <c r="G224" s="177" t="s">
        <v>358</v>
      </c>
      <c r="H224" s="178">
        <v>960</v>
      </c>
      <c r="I224" s="179"/>
      <c r="J224" s="180">
        <f>ROUND(I224*H224,2)</f>
        <v>0</v>
      </c>
      <c r="K224" s="176" t="s">
        <v>19</v>
      </c>
      <c r="L224" s="40"/>
      <c r="M224" s="181" t="s">
        <v>19</v>
      </c>
      <c r="N224" s="182" t="s">
        <v>44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132</v>
      </c>
      <c r="AT224" s="185" t="s">
        <v>127</v>
      </c>
      <c r="AU224" s="185" t="s">
        <v>83</v>
      </c>
      <c r="AY224" s="18" t="s">
        <v>124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81</v>
      </c>
      <c r="BK224" s="186">
        <f>ROUND(I224*H224,2)</f>
        <v>0</v>
      </c>
      <c r="BL224" s="18" t="s">
        <v>132</v>
      </c>
      <c r="BM224" s="185" t="s">
        <v>850</v>
      </c>
    </row>
    <row r="225" spans="1:65" s="2" customFormat="1" ht="19.5">
      <c r="A225" s="35"/>
      <c r="B225" s="36"/>
      <c r="C225" s="37"/>
      <c r="D225" s="192" t="s">
        <v>136</v>
      </c>
      <c r="E225" s="37"/>
      <c r="F225" s="193" t="s">
        <v>397</v>
      </c>
      <c r="G225" s="37"/>
      <c r="H225" s="37"/>
      <c r="I225" s="189"/>
      <c r="J225" s="37"/>
      <c r="K225" s="37"/>
      <c r="L225" s="40"/>
      <c r="M225" s="190"/>
      <c r="N225" s="191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136</v>
      </c>
      <c r="AU225" s="18" t="s">
        <v>83</v>
      </c>
    </row>
    <row r="226" spans="1:65" s="13" customFormat="1" ht="11.25">
      <c r="B226" s="194"/>
      <c r="C226" s="195"/>
      <c r="D226" s="192" t="s">
        <v>138</v>
      </c>
      <c r="E226" s="196" t="s">
        <v>19</v>
      </c>
      <c r="F226" s="197" t="s">
        <v>851</v>
      </c>
      <c r="G226" s="195"/>
      <c r="H226" s="198">
        <v>960</v>
      </c>
      <c r="I226" s="199"/>
      <c r="J226" s="195"/>
      <c r="K226" s="195"/>
      <c r="L226" s="200"/>
      <c r="M226" s="201"/>
      <c r="N226" s="202"/>
      <c r="O226" s="202"/>
      <c r="P226" s="202"/>
      <c r="Q226" s="202"/>
      <c r="R226" s="202"/>
      <c r="S226" s="202"/>
      <c r="T226" s="203"/>
      <c r="AT226" s="204" t="s">
        <v>138</v>
      </c>
      <c r="AU226" s="204" t="s">
        <v>83</v>
      </c>
      <c r="AV226" s="13" t="s">
        <v>83</v>
      </c>
      <c r="AW226" s="13" t="s">
        <v>35</v>
      </c>
      <c r="AX226" s="13" t="s">
        <v>81</v>
      </c>
      <c r="AY226" s="204" t="s">
        <v>124</v>
      </c>
    </row>
    <row r="227" spans="1:65" s="2" customFormat="1" ht="16.5" customHeight="1">
      <c r="A227" s="35"/>
      <c r="B227" s="36"/>
      <c r="C227" s="174" t="s">
        <v>405</v>
      </c>
      <c r="D227" s="174" t="s">
        <v>127</v>
      </c>
      <c r="E227" s="175" t="s">
        <v>406</v>
      </c>
      <c r="F227" s="176" t="s">
        <v>407</v>
      </c>
      <c r="G227" s="177" t="s">
        <v>130</v>
      </c>
      <c r="H227" s="178">
        <v>5340</v>
      </c>
      <c r="I227" s="179"/>
      <c r="J227" s="180">
        <f>ROUND(I227*H227,2)</f>
        <v>0</v>
      </c>
      <c r="K227" s="176" t="s">
        <v>131</v>
      </c>
      <c r="L227" s="40"/>
      <c r="M227" s="181" t="s">
        <v>19</v>
      </c>
      <c r="N227" s="182" t="s">
        <v>44</v>
      </c>
      <c r="O227" s="65"/>
      <c r="P227" s="183">
        <f>O227*H227</f>
        <v>0</v>
      </c>
      <c r="Q227" s="183">
        <v>0</v>
      </c>
      <c r="R227" s="183">
        <f>Q227*H227</f>
        <v>0</v>
      </c>
      <c r="S227" s="183">
        <v>0</v>
      </c>
      <c r="T227" s="18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5" t="s">
        <v>132</v>
      </c>
      <c r="AT227" s="185" t="s">
        <v>127</v>
      </c>
      <c r="AU227" s="185" t="s">
        <v>83</v>
      </c>
      <c r="AY227" s="18" t="s">
        <v>124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8" t="s">
        <v>81</v>
      </c>
      <c r="BK227" s="186">
        <f>ROUND(I227*H227,2)</f>
        <v>0</v>
      </c>
      <c r="BL227" s="18" t="s">
        <v>132</v>
      </c>
      <c r="BM227" s="185" t="s">
        <v>852</v>
      </c>
    </row>
    <row r="228" spans="1:65" s="2" customFormat="1" ht="11.25">
      <c r="A228" s="35"/>
      <c r="B228" s="36"/>
      <c r="C228" s="37"/>
      <c r="D228" s="187" t="s">
        <v>134</v>
      </c>
      <c r="E228" s="37"/>
      <c r="F228" s="188" t="s">
        <v>409</v>
      </c>
      <c r="G228" s="37"/>
      <c r="H228" s="37"/>
      <c r="I228" s="189"/>
      <c r="J228" s="37"/>
      <c r="K228" s="37"/>
      <c r="L228" s="40"/>
      <c r="M228" s="190"/>
      <c r="N228" s="191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134</v>
      </c>
      <c r="AU228" s="18" t="s">
        <v>83</v>
      </c>
    </row>
    <row r="229" spans="1:65" s="2" customFormat="1" ht="19.5">
      <c r="A229" s="35"/>
      <c r="B229" s="36"/>
      <c r="C229" s="37"/>
      <c r="D229" s="192" t="s">
        <v>136</v>
      </c>
      <c r="E229" s="37"/>
      <c r="F229" s="193" t="s">
        <v>410</v>
      </c>
      <c r="G229" s="37"/>
      <c r="H229" s="37"/>
      <c r="I229" s="189"/>
      <c r="J229" s="37"/>
      <c r="K229" s="37"/>
      <c r="L229" s="40"/>
      <c r="M229" s="190"/>
      <c r="N229" s="19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136</v>
      </c>
      <c r="AU229" s="18" t="s">
        <v>83</v>
      </c>
    </row>
    <row r="230" spans="1:65" s="13" customFormat="1" ht="11.25">
      <c r="B230" s="194"/>
      <c r="C230" s="195"/>
      <c r="D230" s="192" t="s">
        <v>138</v>
      </c>
      <c r="E230" s="196" t="s">
        <v>19</v>
      </c>
      <c r="F230" s="197" t="s">
        <v>853</v>
      </c>
      <c r="G230" s="195"/>
      <c r="H230" s="198">
        <v>5340</v>
      </c>
      <c r="I230" s="199"/>
      <c r="J230" s="195"/>
      <c r="K230" s="195"/>
      <c r="L230" s="200"/>
      <c r="M230" s="201"/>
      <c r="N230" s="202"/>
      <c r="O230" s="202"/>
      <c r="P230" s="202"/>
      <c r="Q230" s="202"/>
      <c r="R230" s="202"/>
      <c r="S230" s="202"/>
      <c r="T230" s="203"/>
      <c r="AT230" s="204" t="s">
        <v>138</v>
      </c>
      <c r="AU230" s="204" t="s">
        <v>83</v>
      </c>
      <c r="AV230" s="13" t="s">
        <v>83</v>
      </c>
      <c r="AW230" s="13" t="s">
        <v>35</v>
      </c>
      <c r="AX230" s="13" t="s">
        <v>81</v>
      </c>
      <c r="AY230" s="204" t="s">
        <v>124</v>
      </c>
    </row>
    <row r="231" spans="1:65" s="2" customFormat="1" ht="16.5" customHeight="1">
      <c r="A231" s="35"/>
      <c r="B231" s="36"/>
      <c r="C231" s="174" t="s">
        <v>412</v>
      </c>
      <c r="D231" s="174" t="s">
        <v>127</v>
      </c>
      <c r="E231" s="175" t="s">
        <v>413</v>
      </c>
      <c r="F231" s="176" t="s">
        <v>414</v>
      </c>
      <c r="G231" s="177" t="s">
        <v>242</v>
      </c>
      <c r="H231" s="178">
        <v>34.4</v>
      </c>
      <c r="I231" s="179"/>
      <c r="J231" s="180">
        <f>ROUND(I231*H231,2)</f>
        <v>0</v>
      </c>
      <c r="K231" s="176" t="s">
        <v>131</v>
      </c>
      <c r="L231" s="40"/>
      <c r="M231" s="181" t="s">
        <v>19</v>
      </c>
      <c r="N231" s="182" t="s">
        <v>44</v>
      </c>
      <c r="O231" s="65"/>
      <c r="P231" s="183">
        <f>O231*H231</f>
        <v>0</v>
      </c>
      <c r="Q231" s="183">
        <v>0</v>
      </c>
      <c r="R231" s="183">
        <f>Q231*H231</f>
        <v>0</v>
      </c>
      <c r="S231" s="183">
        <v>0</v>
      </c>
      <c r="T231" s="18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5" t="s">
        <v>132</v>
      </c>
      <c r="AT231" s="185" t="s">
        <v>127</v>
      </c>
      <c r="AU231" s="185" t="s">
        <v>83</v>
      </c>
      <c r="AY231" s="18" t="s">
        <v>124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18" t="s">
        <v>81</v>
      </c>
      <c r="BK231" s="186">
        <f>ROUND(I231*H231,2)</f>
        <v>0</v>
      </c>
      <c r="BL231" s="18" t="s">
        <v>132</v>
      </c>
      <c r="BM231" s="185" t="s">
        <v>854</v>
      </c>
    </row>
    <row r="232" spans="1:65" s="2" customFormat="1" ht="11.25">
      <c r="A232" s="35"/>
      <c r="B232" s="36"/>
      <c r="C232" s="37"/>
      <c r="D232" s="187" t="s">
        <v>134</v>
      </c>
      <c r="E232" s="37"/>
      <c r="F232" s="188" t="s">
        <v>416</v>
      </c>
      <c r="G232" s="37"/>
      <c r="H232" s="37"/>
      <c r="I232" s="189"/>
      <c r="J232" s="37"/>
      <c r="K232" s="37"/>
      <c r="L232" s="40"/>
      <c r="M232" s="190"/>
      <c r="N232" s="191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134</v>
      </c>
      <c r="AU232" s="18" t="s">
        <v>83</v>
      </c>
    </row>
    <row r="233" spans="1:65" s="2" customFormat="1" ht="29.25">
      <c r="A233" s="35"/>
      <c r="B233" s="36"/>
      <c r="C233" s="37"/>
      <c r="D233" s="192" t="s">
        <v>136</v>
      </c>
      <c r="E233" s="37"/>
      <c r="F233" s="193" t="s">
        <v>417</v>
      </c>
      <c r="G233" s="37"/>
      <c r="H233" s="37"/>
      <c r="I233" s="189"/>
      <c r="J233" s="37"/>
      <c r="K233" s="37"/>
      <c r="L233" s="40"/>
      <c r="M233" s="190"/>
      <c r="N233" s="191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136</v>
      </c>
      <c r="AU233" s="18" t="s">
        <v>83</v>
      </c>
    </row>
    <row r="234" spans="1:65" s="13" customFormat="1" ht="11.25">
      <c r="B234" s="194"/>
      <c r="C234" s="195"/>
      <c r="D234" s="192" t="s">
        <v>138</v>
      </c>
      <c r="E234" s="196" t="s">
        <v>19</v>
      </c>
      <c r="F234" s="197" t="s">
        <v>855</v>
      </c>
      <c r="G234" s="195"/>
      <c r="H234" s="198">
        <v>15.2</v>
      </c>
      <c r="I234" s="199"/>
      <c r="J234" s="195"/>
      <c r="K234" s="195"/>
      <c r="L234" s="200"/>
      <c r="M234" s="201"/>
      <c r="N234" s="202"/>
      <c r="O234" s="202"/>
      <c r="P234" s="202"/>
      <c r="Q234" s="202"/>
      <c r="R234" s="202"/>
      <c r="S234" s="202"/>
      <c r="T234" s="203"/>
      <c r="AT234" s="204" t="s">
        <v>138</v>
      </c>
      <c r="AU234" s="204" t="s">
        <v>83</v>
      </c>
      <c r="AV234" s="13" t="s">
        <v>83</v>
      </c>
      <c r="AW234" s="13" t="s">
        <v>35</v>
      </c>
      <c r="AX234" s="13" t="s">
        <v>73</v>
      </c>
      <c r="AY234" s="204" t="s">
        <v>124</v>
      </c>
    </row>
    <row r="235" spans="1:65" s="13" customFormat="1" ht="11.25">
      <c r="B235" s="194"/>
      <c r="C235" s="195"/>
      <c r="D235" s="192" t="s">
        <v>138</v>
      </c>
      <c r="E235" s="196" t="s">
        <v>19</v>
      </c>
      <c r="F235" s="197" t="s">
        <v>856</v>
      </c>
      <c r="G235" s="195"/>
      <c r="H235" s="198">
        <v>19.2</v>
      </c>
      <c r="I235" s="199"/>
      <c r="J235" s="195"/>
      <c r="K235" s="195"/>
      <c r="L235" s="200"/>
      <c r="M235" s="201"/>
      <c r="N235" s="202"/>
      <c r="O235" s="202"/>
      <c r="P235" s="202"/>
      <c r="Q235" s="202"/>
      <c r="R235" s="202"/>
      <c r="S235" s="202"/>
      <c r="T235" s="203"/>
      <c r="AT235" s="204" t="s">
        <v>138</v>
      </c>
      <c r="AU235" s="204" t="s">
        <v>83</v>
      </c>
      <c r="AV235" s="13" t="s">
        <v>83</v>
      </c>
      <c r="AW235" s="13" t="s">
        <v>35</v>
      </c>
      <c r="AX235" s="13" t="s">
        <v>73</v>
      </c>
      <c r="AY235" s="204" t="s">
        <v>124</v>
      </c>
    </row>
    <row r="236" spans="1:65" s="14" customFormat="1" ht="11.25">
      <c r="B236" s="215"/>
      <c r="C236" s="216"/>
      <c r="D236" s="192" t="s">
        <v>138</v>
      </c>
      <c r="E236" s="217" t="s">
        <v>19</v>
      </c>
      <c r="F236" s="218" t="s">
        <v>278</v>
      </c>
      <c r="G236" s="216"/>
      <c r="H236" s="219">
        <v>34.4</v>
      </c>
      <c r="I236" s="220"/>
      <c r="J236" s="216"/>
      <c r="K236" s="216"/>
      <c r="L236" s="221"/>
      <c r="M236" s="222"/>
      <c r="N236" s="223"/>
      <c r="O236" s="223"/>
      <c r="P236" s="223"/>
      <c r="Q236" s="223"/>
      <c r="R236" s="223"/>
      <c r="S236" s="223"/>
      <c r="T236" s="224"/>
      <c r="AT236" s="225" t="s">
        <v>138</v>
      </c>
      <c r="AU236" s="225" t="s">
        <v>83</v>
      </c>
      <c r="AV236" s="14" t="s">
        <v>132</v>
      </c>
      <c r="AW236" s="14" t="s">
        <v>35</v>
      </c>
      <c r="AX236" s="14" t="s">
        <v>81</v>
      </c>
      <c r="AY236" s="225" t="s">
        <v>124</v>
      </c>
    </row>
    <row r="237" spans="1:65" s="2" customFormat="1" ht="16.5" customHeight="1">
      <c r="A237" s="35"/>
      <c r="B237" s="36"/>
      <c r="C237" s="174" t="s">
        <v>420</v>
      </c>
      <c r="D237" s="174" t="s">
        <v>127</v>
      </c>
      <c r="E237" s="175" t="s">
        <v>421</v>
      </c>
      <c r="F237" s="176" t="s">
        <v>422</v>
      </c>
      <c r="G237" s="177" t="s">
        <v>242</v>
      </c>
      <c r="H237" s="178">
        <v>34.4</v>
      </c>
      <c r="I237" s="179"/>
      <c r="J237" s="180">
        <f>ROUND(I237*H237,2)</f>
        <v>0</v>
      </c>
      <c r="K237" s="176" t="s">
        <v>131</v>
      </c>
      <c r="L237" s="40"/>
      <c r="M237" s="181" t="s">
        <v>19</v>
      </c>
      <c r="N237" s="182" t="s">
        <v>44</v>
      </c>
      <c r="O237" s="65"/>
      <c r="P237" s="183">
        <f>O237*H237</f>
        <v>0</v>
      </c>
      <c r="Q237" s="183">
        <v>0</v>
      </c>
      <c r="R237" s="183">
        <f>Q237*H237</f>
        <v>0</v>
      </c>
      <c r="S237" s="183">
        <v>0</v>
      </c>
      <c r="T237" s="184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5" t="s">
        <v>132</v>
      </c>
      <c r="AT237" s="185" t="s">
        <v>127</v>
      </c>
      <c r="AU237" s="185" t="s">
        <v>83</v>
      </c>
      <c r="AY237" s="18" t="s">
        <v>124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18" t="s">
        <v>81</v>
      </c>
      <c r="BK237" s="186">
        <f>ROUND(I237*H237,2)</f>
        <v>0</v>
      </c>
      <c r="BL237" s="18" t="s">
        <v>132</v>
      </c>
      <c r="BM237" s="185" t="s">
        <v>857</v>
      </c>
    </row>
    <row r="238" spans="1:65" s="2" customFormat="1" ht="11.25">
      <c r="A238" s="35"/>
      <c r="B238" s="36"/>
      <c r="C238" s="37"/>
      <c r="D238" s="187" t="s">
        <v>134</v>
      </c>
      <c r="E238" s="37"/>
      <c r="F238" s="188" t="s">
        <v>424</v>
      </c>
      <c r="G238" s="37"/>
      <c r="H238" s="37"/>
      <c r="I238" s="189"/>
      <c r="J238" s="37"/>
      <c r="K238" s="37"/>
      <c r="L238" s="40"/>
      <c r="M238" s="190"/>
      <c r="N238" s="191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134</v>
      </c>
      <c r="AU238" s="18" t="s">
        <v>83</v>
      </c>
    </row>
    <row r="239" spans="1:65" s="2" customFormat="1" ht="16.5" customHeight="1">
      <c r="A239" s="35"/>
      <c r="B239" s="36"/>
      <c r="C239" s="174" t="s">
        <v>425</v>
      </c>
      <c r="D239" s="174" t="s">
        <v>127</v>
      </c>
      <c r="E239" s="175" t="s">
        <v>426</v>
      </c>
      <c r="F239" s="176" t="s">
        <v>264</v>
      </c>
      <c r="G239" s="177" t="s">
        <v>242</v>
      </c>
      <c r="H239" s="178">
        <v>172</v>
      </c>
      <c r="I239" s="179"/>
      <c r="J239" s="180">
        <f>ROUND(I239*H239,2)</f>
        <v>0</v>
      </c>
      <c r="K239" s="176" t="s">
        <v>131</v>
      </c>
      <c r="L239" s="40"/>
      <c r="M239" s="181" t="s">
        <v>19</v>
      </c>
      <c r="N239" s="182" t="s">
        <v>44</v>
      </c>
      <c r="O239" s="65"/>
      <c r="P239" s="183">
        <f>O239*H239</f>
        <v>0</v>
      </c>
      <c r="Q239" s="183">
        <v>0</v>
      </c>
      <c r="R239" s="183">
        <f>Q239*H239</f>
        <v>0</v>
      </c>
      <c r="S239" s="183">
        <v>0</v>
      </c>
      <c r="T239" s="184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5" t="s">
        <v>132</v>
      </c>
      <c r="AT239" s="185" t="s">
        <v>127</v>
      </c>
      <c r="AU239" s="185" t="s">
        <v>83</v>
      </c>
      <c r="AY239" s="18" t="s">
        <v>124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0</v>
      </c>
      <c r="BH239" s="186">
        <f>IF(N239="sníž. přenesená",J239,0)</f>
        <v>0</v>
      </c>
      <c r="BI239" s="186">
        <f>IF(N239="nulová",J239,0)</f>
        <v>0</v>
      </c>
      <c r="BJ239" s="18" t="s">
        <v>81</v>
      </c>
      <c r="BK239" s="186">
        <f>ROUND(I239*H239,2)</f>
        <v>0</v>
      </c>
      <c r="BL239" s="18" t="s">
        <v>132</v>
      </c>
      <c r="BM239" s="185" t="s">
        <v>858</v>
      </c>
    </row>
    <row r="240" spans="1:65" s="2" customFormat="1" ht="11.25">
      <c r="A240" s="35"/>
      <c r="B240" s="36"/>
      <c r="C240" s="37"/>
      <c r="D240" s="187" t="s">
        <v>134</v>
      </c>
      <c r="E240" s="37"/>
      <c r="F240" s="188" t="s">
        <v>428</v>
      </c>
      <c r="G240" s="37"/>
      <c r="H240" s="37"/>
      <c r="I240" s="189"/>
      <c r="J240" s="37"/>
      <c r="K240" s="37"/>
      <c r="L240" s="40"/>
      <c r="M240" s="190"/>
      <c r="N240" s="191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134</v>
      </c>
      <c r="AU240" s="18" t="s">
        <v>83</v>
      </c>
    </row>
    <row r="241" spans="1:65" s="2" customFormat="1" ht="19.5">
      <c r="A241" s="35"/>
      <c r="B241" s="36"/>
      <c r="C241" s="37"/>
      <c r="D241" s="192" t="s">
        <v>136</v>
      </c>
      <c r="E241" s="37"/>
      <c r="F241" s="193" t="s">
        <v>429</v>
      </c>
      <c r="G241" s="37"/>
      <c r="H241" s="37"/>
      <c r="I241" s="189"/>
      <c r="J241" s="37"/>
      <c r="K241" s="37"/>
      <c r="L241" s="40"/>
      <c r="M241" s="190"/>
      <c r="N241" s="191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136</v>
      </c>
      <c r="AU241" s="18" t="s">
        <v>83</v>
      </c>
    </row>
    <row r="242" spans="1:65" s="13" customFormat="1" ht="11.25">
      <c r="B242" s="194"/>
      <c r="C242" s="195"/>
      <c r="D242" s="192" t="s">
        <v>138</v>
      </c>
      <c r="E242" s="196" t="s">
        <v>19</v>
      </c>
      <c r="F242" s="197" t="s">
        <v>859</v>
      </c>
      <c r="G242" s="195"/>
      <c r="H242" s="198">
        <v>172</v>
      </c>
      <c r="I242" s="199"/>
      <c r="J242" s="195"/>
      <c r="K242" s="195"/>
      <c r="L242" s="200"/>
      <c r="M242" s="201"/>
      <c r="N242" s="202"/>
      <c r="O242" s="202"/>
      <c r="P242" s="202"/>
      <c r="Q242" s="202"/>
      <c r="R242" s="202"/>
      <c r="S242" s="202"/>
      <c r="T242" s="203"/>
      <c r="AT242" s="204" t="s">
        <v>138</v>
      </c>
      <c r="AU242" s="204" t="s">
        <v>83</v>
      </c>
      <c r="AV242" s="13" t="s">
        <v>83</v>
      </c>
      <c r="AW242" s="13" t="s">
        <v>35</v>
      </c>
      <c r="AX242" s="13" t="s">
        <v>81</v>
      </c>
      <c r="AY242" s="204" t="s">
        <v>124</v>
      </c>
    </row>
    <row r="243" spans="1:65" s="12" customFormat="1" ht="22.9" customHeight="1">
      <c r="B243" s="158"/>
      <c r="C243" s="159"/>
      <c r="D243" s="160" t="s">
        <v>72</v>
      </c>
      <c r="E243" s="172" t="s">
        <v>431</v>
      </c>
      <c r="F243" s="172" t="s">
        <v>432</v>
      </c>
      <c r="G243" s="159"/>
      <c r="H243" s="159"/>
      <c r="I243" s="162"/>
      <c r="J243" s="173">
        <f>BK243</f>
        <v>0</v>
      </c>
      <c r="K243" s="159"/>
      <c r="L243" s="164"/>
      <c r="M243" s="165"/>
      <c r="N243" s="166"/>
      <c r="O243" s="166"/>
      <c r="P243" s="167">
        <f>SUM(P244:P269)</f>
        <v>0</v>
      </c>
      <c r="Q243" s="166"/>
      <c r="R243" s="167">
        <f>SUM(R244:R269)</f>
        <v>0</v>
      </c>
      <c r="S243" s="166"/>
      <c r="T243" s="168">
        <f>SUM(T244:T269)</f>
        <v>0</v>
      </c>
      <c r="AR243" s="169" t="s">
        <v>81</v>
      </c>
      <c r="AT243" s="170" t="s">
        <v>72</v>
      </c>
      <c r="AU243" s="170" t="s">
        <v>81</v>
      </c>
      <c r="AY243" s="169" t="s">
        <v>124</v>
      </c>
      <c r="BK243" s="171">
        <f>SUM(BK244:BK269)</f>
        <v>0</v>
      </c>
    </row>
    <row r="244" spans="1:65" s="2" customFormat="1" ht="16.5" customHeight="1">
      <c r="A244" s="35"/>
      <c r="B244" s="36"/>
      <c r="C244" s="174" t="s">
        <v>433</v>
      </c>
      <c r="D244" s="174" t="s">
        <v>127</v>
      </c>
      <c r="E244" s="175" t="s">
        <v>434</v>
      </c>
      <c r="F244" s="176" t="s">
        <v>390</v>
      </c>
      <c r="G244" s="177" t="s">
        <v>151</v>
      </c>
      <c r="H244" s="178">
        <v>38</v>
      </c>
      <c r="I244" s="179"/>
      <c r="J244" s="180">
        <f>ROUND(I244*H244,2)</f>
        <v>0</v>
      </c>
      <c r="K244" s="176" t="s">
        <v>19</v>
      </c>
      <c r="L244" s="40"/>
      <c r="M244" s="181" t="s">
        <v>19</v>
      </c>
      <c r="N244" s="182" t="s">
        <v>44</v>
      </c>
      <c r="O244" s="65"/>
      <c r="P244" s="183">
        <f>O244*H244</f>
        <v>0</v>
      </c>
      <c r="Q244" s="183">
        <v>0</v>
      </c>
      <c r="R244" s="183">
        <f>Q244*H244</f>
        <v>0</v>
      </c>
      <c r="S244" s="183">
        <v>0</v>
      </c>
      <c r="T244" s="184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5" t="s">
        <v>132</v>
      </c>
      <c r="AT244" s="185" t="s">
        <v>127</v>
      </c>
      <c r="AU244" s="185" t="s">
        <v>83</v>
      </c>
      <c r="AY244" s="18" t="s">
        <v>124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8" t="s">
        <v>81</v>
      </c>
      <c r="BK244" s="186">
        <f>ROUND(I244*H244,2)</f>
        <v>0</v>
      </c>
      <c r="BL244" s="18" t="s">
        <v>132</v>
      </c>
      <c r="BM244" s="185" t="s">
        <v>860</v>
      </c>
    </row>
    <row r="245" spans="1:65" s="2" customFormat="1" ht="19.5">
      <c r="A245" s="35"/>
      <c r="B245" s="36"/>
      <c r="C245" s="37"/>
      <c r="D245" s="192" t="s">
        <v>136</v>
      </c>
      <c r="E245" s="37"/>
      <c r="F245" s="193" t="s">
        <v>392</v>
      </c>
      <c r="G245" s="37"/>
      <c r="H245" s="37"/>
      <c r="I245" s="189"/>
      <c r="J245" s="37"/>
      <c r="K245" s="37"/>
      <c r="L245" s="40"/>
      <c r="M245" s="190"/>
      <c r="N245" s="191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136</v>
      </c>
      <c r="AU245" s="18" t="s">
        <v>83</v>
      </c>
    </row>
    <row r="246" spans="1:65" s="2" customFormat="1" ht="24.2" customHeight="1">
      <c r="A246" s="35"/>
      <c r="B246" s="36"/>
      <c r="C246" s="174" t="s">
        <v>436</v>
      </c>
      <c r="D246" s="174" t="s">
        <v>127</v>
      </c>
      <c r="E246" s="175" t="s">
        <v>437</v>
      </c>
      <c r="F246" s="176" t="s">
        <v>395</v>
      </c>
      <c r="G246" s="177" t="s">
        <v>151</v>
      </c>
      <c r="H246" s="178">
        <v>316</v>
      </c>
      <c r="I246" s="179"/>
      <c r="J246" s="180">
        <f>ROUND(I246*H246,2)</f>
        <v>0</v>
      </c>
      <c r="K246" s="176" t="s">
        <v>19</v>
      </c>
      <c r="L246" s="40"/>
      <c r="M246" s="181" t="s">
        <v>19</v>
      </c>
      <c r="N246" s="182" t="s">
        <v>44</v>
      </c>
      <c r="O246" s="65"/>
      <c r="P246" s="183">
        <f>O246*H246</f>
        <v>0</v>
      </c>
      <c r="Q246" s="183">
        <v>0</v>
      </c>
      <c r="R246" s="183">
        <f>Q246*H246</f>
        <v>0</v>
      </c>
      <c r="S246" s="183">
        <v>0</v>
      </c>
      <c r="T246" s="184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5" t="s">
        <v>132</v>
      </c>
      <c r="AT246" s="185" t="s">
        <v>127</v>
      </c>
      <c r="AU246" s="185" t="s">
        <v>83</v>
      </c>
      <c r="AY246" s="18" t="s">
        <v>124</v>
      </c>
      <c r="BE246" s="186">
        <f>IF(N246="základní",J246,0)</f>
        <v>0</v>
      </c>
      <c r="BF246" s="186">
        <f>IF(N246="snížená",J246,0)</f>
        <v>0</v>
      </c>
      <c r="BG246" s="186">
        <f>IF(N246="zákl. přenesená",J246,0)</f>
        <v>0</v>
      </c>
      <c r="BH246" s="186">
        <f>IF(N246="sníž. přenesená",J246,0)</f>
        <v>0</v>
      </c>
      <c r="BI246" s="186">
        <f>IF(N246="nulová",J246,0)</f>
        <v>0</v>
      </c>
      <c r="BJ246" s="18" t="s">
        <v>81</v>
      </c>
      <c r="BK246" s="186">
        <f>ROUND(I246*H246,2)</f>
        <v>0</v>
      </c>
      <c r="BL246" s="18" t="s">
        <v>132</v>
      </c>
      <c r="BM246" s="185" t="s">
        <v>861</v>
      </c>
    </row>
    <row r="247" spans="1:65" s="2" customFormat="1" ht="19.5">
      <c r="A247" s="35"/>
      <c r="B247" s="36"/>
      <c r="C247" s="37"/>
      <c r="D247" s="192" t="s">
        <v>136</v>
      </c>
      <c r="E247" s="37"/>
      <c r="F247" s="193" t="s">
        <v>397</v>
      </c>
      <c r="G247" s="37"/>
      <c r="H247" s="37"/>
      <c r="I247" s="189"/>
      <c r="J247" s="37"/>
      <c r="K247" s="37"/>
      <c r="L247" s="40"/>
      <c r="M247" s="190"/>
      <c r="N247" s="191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136</v>
      </c>
      <c r="AU247" s="18" t="s">
        <v>83</v>
      </c>
    </row>
    <row r="248" spans="1:65" s="13" customFormat="1" ht="11.25">
      <c r="B248" s="194"/>
      <c r="C248" s="195"/>
      <c r="D248" s="192" t="s">
        <v>138</v>
      </c>
      <c r="E248" s="196" t="s">
        <v>19</v>
      </c>
      <c r="F248" s="197" t="s">
        <v>848</v>
      </c>
      <c r="G248" s="195"/>
      <c r="H248" s="198">
        <v>76</v>
      </c>
      <c r="I248" s="199"/>
      <c r="J248" s="195"/>
      <c r="K248" s="195"/>
      <c r="L248" s="200"/>
      <c r="M248" s="201"/>
      <c r="N248" s="202"/>
      <c r="O248" s="202"/>
      <c r="P248" s="202"/>
      <c r="Q248" s="202"/>
      <c r="R248" s="202"/>
      <c r="S248" s="202"/>
      <c r="T248" s="203"/>
      <c r="AT248" s="204" t="s">
        <v>138</v>
      </c>
      <c r="AU248" s="204" t="s">
        <v>83</v>
      </c>
      <c r="AV248" s="13" t="s">
        <v>83</v>
      </c>
      <c r="AW248" s="13" t="s">
        <v>35</v>
      </c>
      <c r="AX248" s="13" t="s">
        <v>73</v>
      </c>
      <c r="AY248" s="204" t="s">
        <v>124</v>
      </c>
    </row>
    <row r="249" spans="1:65" s="13" customFormat="1" ht="11.25">
      <c r="B249" s="194"/>
      <c r="C249" s="195"/>
      <c r="D249" s="192" t="s">
        <v>138</v>
      </c>
      <c r="E249" s="196" t="s">
        <v>19</v>
      </c>
      <c r="F249" s="197" t="s">
        <v>849</v>
      </c>
      <c r="G249" s="195"/>
      <c r="H249" s="198">
        <v>240</v>
      </c>
      <c r="I249" s="199"/>
      <c r="J249" s="195"/>
      <c r="K249" s="195"/>
      <c r="L249" s="200"/>
      <c r="M249" s="201"/>
      <c r="N249" s="202"/>
      <c r="O249" s="202"/>
      <c r="P249" s="202"/>
      <c r="Q249" s="202"/>
      <c r="R249" s="202"/>
      <c r="S249" s="202"/>
      <c r="T249" s="203"/>
      <c r="AT249" s="204" t="s">
        <v>138</v>
      </c>
      <c r="AU249" s="204" t="s">
        <v>83</v>
      </c>
      <c r="AV249" s="13" t="s">
        <v>83</v>
      </c>
      <c r="AW249" s="13" t="s">
        <v>35</v>
      </c>
      <c r="AX249" s="13" t="s">
        <v>73</v>
      </c>
      <c r="AY249" s="204" t="s">
        <v>124</v>
      </c>
    </row>
    <row r="250" spans="1:65" s="14" customFormat="1" ht="11.25">
      <c r="B250" s="215"/>
      <c r="C250" s="216"/>
      <c r="D250" s="192" t="s">
        <v>138</v>
      </c>
      <c r="E250" s="217" t="s">
        <v>19</v>
      </c>
      <c r="F250" s="218" t="s">
        <v>278</v>
      </c>
      <c r="G250" s="216"/>
      <c r="H250" s="219">
        <v>316</v>
      </c>
      <c r="I250" s="220"/>
      <c r="J250" s="216"/>
      <c r="K250" s="216"/>
      <c r="L250" s="221"/>
      <c r="M250" s="222"/>
      <c r="N250" s="223"/>
      <c r="O250" s="223"/>
      <c r="P250" s="223"/>
      <c r="Q250" s="223"/>
      <c r="R250" s="223"/>
      <c r="S250" s="223"/>
      <c r="T250" s="224"/>
      <c r="AT250" s="225" t="s">
        <v>138</v>
      </c>
      <c r="AU250" s="225" t="s">
        <v>83</v>
      </c>
      <c r="AV250" s="14" t="s">
        <v>132</v>
      </c>
      <c r="AW250" s="14" t="s">
        <v>35</v>
      </c>
      <c r="AX250" s="14" t="s">
        <v>81</v>
      </c>
      <c r="AY250" s="225" t="s">
        <v>124</v>
      </c>
    </row>
    <row r="251" spans="1:65" s="2" customFormat="1" ht="16.5" customHeight="1">
      <c r="A251" s="35"/>
      <c r="B251" s="36"/>
      <c r="C251" s="174" t="s">
        <v>439</v>
      </c>
      <c r="D251" s="174" t="s">
        <v>127</v>
      </c>
      <c r="E251" s="175" t="s">
        <v>490</v>
      </c>
      <c r="F251" s="176" t="s">
        <v>402</v>
      </c>
      <c r="G251" s="177" t="s">
        <v>358</v>
      </c>
      <c r="H251" s="178">
        <v>960</v>
      </c>
      <c r="I251" s="179"/>
      <c r="J251" s="180">
        <f>ROUND(I251*H251,2)</f>
        <v>0</v>
      </c>
      <c r="K251" s="176" t="s">
        <v>19</v>
      </c>
      <c r="L251" s="40"/>
      <c r="M251" s="181" t="s">
        <v>19</v>
      </c>
      <c r="N251" s="182" t="s">
        <v>44</v>
      </c>
      <c r="O251" s="65"/>
      <c r="P251" s="183">
        <f>O251*H251</f>
        <v>0</v>
      </c>
      <c r="Q251" s="183">
        <v>0</v>
      </c>
      <c r="R251" s="183">
        <f>Q251*H251</f>
        <v>0</v>
      </c>
      <c r="S251" s="183">
        <v>0</v>
      </c>
      <c r="T251" s="184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5" t="s">
        <v>132</v>
      </c>
      <c r="AT251" s="185" t="s">
        <v>127</v>
      </c>
      <c r="AU251" s="185" t="s">
        <v>83</v>
      </c>
      <c r="AY251" s="18" t="s">
        <v>124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18" t="s">
        <v>81</v>
      </c>
      <c r="BK251" s="186">
        <f>ROUND(I251*H251,2)</f>
        <v>0</v>
      </c>
      <c r="BL251" s="18" t="s">
        <v>132</v>
      </c>
      <c r="BM251" s="185" t="s">
        <v>862</v>
      </c>
    </row>
    <row r="252" spans="1:65" s="2" customFormat="1" ht="19.5">
      <c r="A252" s="35"/>
      <c r="B252" s="36"/>
      <c r="C252" s="37"/>
      <c r="D252" s="192" t="s">
        <v>136</v>
      </c>
      <c r="E252" s="37"/>
      <c r="F252" s="193" t="s">
        <v>397</v>
      </c>
      <c r="G252" s="37"/>
      <c r="H252" s="37"/>
      <c r="I252" s="189"/>
      <c r="J252" s="37"/>
      <c r="K252" s="37"/>
      <c r="L252" s="40"/>
      <c r="M252" s="190"/>
      <c r="N252" s="191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136</v>
      </c>
      <c r="AU252" s="18" t="s">
        <v>83</v>
      </c>
    </row>
    <row r="253" spans="1:65" s="13" customFormat="1" ht="11.25">
      <c r="B253" s="194"/>
      <c r="C253" s="195"/>
      <c r="D253" s="192" t="s">
        <v>138</v>
      </c>
      <c r="E253" s="196" t="s">
        <v>19</v>
      </c>
      <c r="F253" s="197" t="s">
        <v>851</v>
      </c>
      <c r="G253" s="195"/>
      <c r="H253" s="198">
        <v>960</v>
      </c>
      <c r="I253" s="199"/>
      <c r="J253" s="195"/>
      <c r="K253" s="195"/>
      <c r="L253" s="200"/>
      <c r="M253" s="201"/>
      <c r="N253" s="202"/>
      <c r="O253" s="202"/>
      <c r="P253" s="202"/>
      <c r="Q253" s="202"/>
      <c r="R253" s="202"/>
      <c r="S253" s="202"/>
      <c r="T253" s="203"/>
      <c r="AT253" s="204" t="s">
        <v>138</v>
      </c>
      <c r="AU253" s="204" t="s">
        <v>83</v>
      </c>
      <c r="AV253" s="13" t="s">
        <v>83</v>
      </c>
      <c r="AW253" s="13" t="s">
        <v>35</v>
      </c>
      <c r="AX253" s="13" t="s">
        <v>81</v>
      </c>
      <c r="AY253" s="204" t="s">
        <v>124</v>
      </c>
    </row>
    <row r="254" spans="1:65" s="2" customFormat="1" ht="16.5" customHeight="1">
      <c r="A254" s="35"/>
      <c r="B254" s="36"/>
      <c r="C254" s="174" t="s">
        <v>442</v>
      </c>
      <c r="D254" s="174" t="s">
        <v>127</v>
      </c>
      <c r="E254" s="175" t="s">
        <v>406</v>
      </c>
      <c r="F254" s="176" t="s">
        <v>407</v>
      </c>
      <c r="G254" s="177" t="s">
        <v>130</v>
      </c>
      <c r="H254" s="178">
        <v>5340</v>
      </c>
      <c r="I254" s="179"/>
      <c r="J254" s="180">
        <f>ROUND(I254*H254,2)</f>
        <v>0</v>
      </c>
      <c r="K254" s="176" t="s">
        <v>131</v>
      </c>
      <c r="L254" s="40"/>
      <c r="M254" s="181" t="s">
        <v>19</v>
      </c>
      <c r="N254" s="182" t="s">
        <v>44</v>
      </c>
      <c r="O254" s="65"/>
      <c r="P254" s="183">
        <f>O254*H254</f>
        <v>0</v>
      </c>
      <c r="Q254" s="183">
        <v>0</v>
      </c>
      <c r="R254" s="183">
        <f>Q254*H254</f>
        <v>0</v>
      </c>
      <c r="S254" s="183">
        <v>0</v>
      </c>
      <c r="T254" s="18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5" t="s">
        <v>132</v>
      </c>
      <c r="AT254" s="185" t="s">
        <v>127</v>
      </c>
      <c r="AU254" s="185" t="s">
        <v>83</v>
      </c>
      <c r="AY254" s="18" t="s">
        <v>124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8" t="s">
        <v>81</v>
      </c>
      <c r="BK254" s="186">
        <f>ROUND(I254*H254,2)</f>
        <v>0</v>
      </c>
      <c r="BL254" s="18" t="s">
        <v>132</v>
      </c>
      <c r="BM254" s="185" t="s">
        <v>863</v>
      </c>
    </row>
    <row r="255" spans="1:65" s="2" customFormat="1" ht="11.25">
      <c r="A255" s="35"/>
      <c r="B255" s="36"/>
      <c r="C255" s="37"/>
      <c r="D255" s="187" t="s">
        <v>134</v>
      </c>
      <c r="E255" s="37"/>
      <c r="F255" s="188" t="s">
        <v>409</v>
      </c>
      <c r="G255" s="37"/>
      <c r="H255" s="37"/>
      <c r="I255" s="189"/>
      <c r="J255" s="37"/>
      <c r="K255" s="37"/>
      <c r="L255" s="40"/>
      <c r="M255" s="190"/>
      <c r="N255" s="191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134</v>
      </c>
      <c r="AU255" s="18" t="s">
        <v>83</v>
      </c>
    </row>
    <row r="256" spans="1:65" s="2" customFormat="1" ht="19.5">
      <c r="A256" s="35"/>
      <c r="B256" s="36"/>
      <c r="C256" s="37"/>
      <c r="D256" s="192" t="s">
        <v>136</v>
      </c>
      <c r="E256" s="37"/>
      <c r="F256" s="193" t="s">
        <v>410</v>
      </c>
      <c r="G256" s="37"/>
      <c r="H256" s="37"/>
      <c r="I256" s="189"/>
      <c r="J256" s="37"/>
      <c r="K256" s="37"/>
      <c r="L256" s="40"/>
      <c r="M256" s="190"/>
      <c r="N256" s="191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136</v>
      </c>
      <c r="AU256" s="18" t="s">
        <v>83</v>
      </c>
    </row>
    <row r="257" spans="1:65" s="13" customFormat="1" ht="11.25">
      <c r="B257" s="194"/>
      <c r="C257" s="195"/>
      <c r="D257" s="192" t="s">
        <v>138</v>
      </c>
      <c r="E257" s="196" t="s">
        <v>19</v>
      </c>
      <c r="F257" s="197" t="s">
        <v>853</v>
      </c>
      <c r="G257" s="195"/>
      <c r="H257" s="198">
        <v>5340</v>
      </c>
      <c r="I257" s="199"/>
      <c r="J257" s="195"/>
      <c r="K257" s="195"/>
      <c r="L257" s="200"/>
      <c r="M257" s="201"/>
      <c r="N257" s="202"/>
      <c r="O257" s="202"/>
      <c r="P257" s="202"/>
      <c r="Q257" s="202"/>
      <c r="R257" s="202"/>
      <c r="S257" s="202"/>
      <c r="T257" s="203"/>
      <c r="AT257" s="204" t="s">
        <v>138</v>
      </c>
      <c r="AU257" s="204" t="s">
        <v>83</v>
      </c>
      <c r="AV257" s="13" t="s">
        <v>83</v>
      </c>
      <c r="AW257" s="13" t="s">
        <v>35</v>
      </c>
      <c r="AX257" s="13" t="s">
        <v>81</v>
      </c>
      <c r="AY257" s="204" t="s">
        <v>124</v>
      </c>
    </row>
    <row r="258" spans="1:65" s="2" customFormat="1" ht="16.5" customHeight="1">
      <c r="A258" s="35"/>
      <c r="B258" s="36"/>
      <c r="C258" s="174" t="s">
        <v>444</v>
      </c>
      <c r="D258" s="174" t="s">
        <v>127</v>
      </c>
      <c r="E258" s="175" t="s">
        <v>445</v>
      </c>
      <c r="F258" s="176" t="s">
        <v>414</v>
      </c>
      <c r="G258" s="177" t="s">
        <v>242</v>
      </c>
      <c r="H258" s="178">
        <v>25.8</v>
      </c>
      <c r="I258" s="179"/>
      <c r="J258" s="180">
        <f>ROUND(I258*H258,2)</f>
        <v>0</v>
      </c>
      <c r="K258" s="176" t="s">
        <v>131</v>
      </c>
      <c r="L258" s="40"/>
      <c r="M258" s="181" t="s">
        <v>19</v>
      </c>
      <c r="N258" s="182" t="s">
        <v>44</v>
      </c>
      <c r="O258" s="65"/>
      <c r="P258" s="183">
        <f>O258*H258</f>
        <v>0</v>
      </c>
      <c r="Q258" s="183">
        <v>0</v>
      </c>
      <c r="R258" s="183">
        <f>Q258*H258</f>
        <v>0</v>
      </c>
      <c r="S258" s="183">
        <v>0</v>
      </c>
      <c r="T258" s="184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85" t="s">
        <v>132</v>
      </c>
      <c r="AT258" s="185" t="s">
        <v>127</v>
      </c>
      <c r="AU258" s="185" t="s">
        <v>83</v>
      </c>
      <c r="AY258" s="18" t="s">
        <v>124</v>
      </c>
      <c r="BE258" s="186">
        <f>IF(N258="základní",J258,0)</f>
        <v>0</v>
      </c>
      <c r="BF258" s="186">
        <f>IF(N258="snížená",J258,0)</f>
        <v>0</v>
      </c>
      <c r="BG258" s="186">
        <f>IF(N258="zákl. přenesená",J258,0)</f>
        <v>0</v>
      </c>
      <c r="BH258" s="186">
        <f>IF(N258="sníž. přenesená",J258,0)</f>
        <v>0</v>
      </c>
      <c r="BI258" s="186">
        <f>IF(N258="nulová",J258,0)</f>
        <v>0</v>
      </c>
      <c r="BJ258" s="18" t="s">
        <v>81</v>
      </c>
      <c r="BK258" s="186">
        <f>ROUND(I258*H258,2)</f>
        <v>0</v>
      </c>
      <c r="BL258" s="18" t="s">
        <v>132</v>
      </c>
      <c r="BM258" s="185" t="s">
        <v>864</v>
      </c>
    </row>
    <row r="259" spans="1:65" s="2" customFormat="1" ht="11.25">
      <c r="A259" s="35"/>
      <c r="B259" s="36"/>
      <c r="C259" s="37"/>
      <c r="D259" s="187" t="s">
        <v>134</v>
      </c>
      <c r="E259" s="37"/>
      <c r="F259" s="188" t="s">
        <v>447</v>
      </c>
      <c r="G259" s="37"/>
      <c r="H259" s="37"/>
      <c r="I259" s="189"/>
      <c r="J259" s="37"/>
      <c r="K259" s="37"/>
      <c r="L259" s="40"/>
      <c r="M259" s="190"/>
      <c r="N259" s="191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134</v>
      </c>
      <c r="AU259" s="18" t="s">
        <v>83</v>
      </c>
    </row>
    <row r="260" spans="1:65" s="2" customFormat="1" ht="29.25">
      <c r="A260" s="35"/>
      <c r="B260" s="36"/>
      <c r="C260" s="37"/>
      <c r="D260" s="192" t="s">
        <v>136</v>
      </c>
      <c r="E260" s="37"/>
      <c r="F260" s="193" t="s">
        <v>417</v>
      </c>
      <c r="G260" s="37"/>
      <c r="H260" s="37"/>
      <c r="I260" s="189"/>
      <c r="J260" s="37"/>
      <c r="K260" s="37"/>
      <c r="L260" s="40"/>
      <c r="M260" s="190"/>
      <c r="N260" s="191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136</v>
      </c>
      <c r="AU260" s="18" t="s">
        <v>83</v>
      </c>
    </row>
    <row r="261" spans="1:65" s="13" customFormat="1" ht="11.25">
      <c r="B261" s="194"/>
      <c r="C261" s="195"/>
      <c r="D261" s="192" t="s">
        <v>138</v>
      </c>
      <c r="E261" s="196" t="s">
        <v>19</v>
      </c>
      <c r="F261" s="197" t="s">
        <v>865</v>
      </c>
      <c r="G261" s="195"/>
      <c r="H261" s="198">
        <v>11.4</v>
      </c>
      <c r="I261" s="199"/>
      <c r="J261" s="195"/>
      <c r="K261" s="195"/>
      <c r="L261" s="200"/>
      <c r="M261" s="201"/>
      <c r="N261" s="202"/>
      <c r="O261" s="202"/>
      <c r="P261" s="202"/>
      <c r="Q261" s="202"/>
      <c r="R261" s="202"/>
      <c r="S261" s="202"/>
      <c r="T261" s="203"/>
      <c r="AT261" s="204" t="s">
        <v>138</v>
      </c>
      <c r="AU261" s="204" t="s">
        <v>83</v>
      </c>
      <c r="AV261" s="13" t="s">
        <v>83</v>
      </c>
      <c r="AW261" s="13" t="s">
        <v>35</v>
      </c>
      <c r="AX261" s="13" t="s">
        <v>73</v>
      </c>
      <c r="AY261" s="204" t="s">
        <v>124</v>
      </c>
    </row>
    <row r="262" spans="1:65" s="13" customFormat="1" ht="11.25">
      <c r="B262" s="194"/>
      <c r="C262" s="195"/>
      <c r="D262" s="192" t="s">
        <v>138</v>
      </c>
      <c r="E262" s="196" t="s">
        <v>19</v>
      </c>
      <c r="F262" s="197" t="s">
        <v>866</v>
      </c>
      <c r="G262" s="195"/>
      <c r="H262" s="198">
        <v>14.4</v>
      </c>
      <c r="I262" s="199"/>
      <c r="J262" s="195"/>
      <c r="K262" s="195"/>
      <c r="L262" s="200"/>
      <c r="M262" s="201"/>
      <c r="N262" s="202"/>
      <c r="O262" s="202"/>
      <c r="P262" s="202"/>
      <c r="Q262" s="202"/>
      <c r="R262" s="202"/>
      <c r="S262" s="202"/>
      <c r="T262" s="203"/>
      <c r="AT262" s="204" t="s">
        <v>138</v>
      </c>
      <c r="AU262" s="204" t="s">
        <v>83</v>
      </c>
      <c r="AV262" s="13" t="s">
        <v>83</v>
      </c>
      <c r="AW262" s="13" t="s">
        <v>35</v>
      </c>
      <c r="AX262" s="13" t="s">
        <v>73</v>
      </c>
      <c r="AY262" s="204" t="s">
        <v>124</v>
      </c>
    </row>
    <row r="263" spans="1:65" s="14" customFormat="1" ht="11.25">
      <c r="B263" s="215"/>
      <c r="C263" s="216"/>
      <c r="D263" s="192" t="s">
        <v>138</v>
      </c>
      <c r="E263" s="217" t="s">
        <v>19</v>
      </c>
      <c r="F263" s="218" t="s">
        <v>278</v>
      </c>
      <c r="G263" s="216"/>
      <c r="H263" s="219">
        <v>25.8</v>
      </c>
      <c r="I263" s="220"/>
      <c r="J263" s="216"/>
      <c r="K263" s="216"/>
      <c r="L263" s="221"/>
      <c r="M263" s="222"/>
      <c r="N263" s="223"/>
      <c r="O263" s="223"/>
      <c r="P263" s="223"/>
      <c r="Q263" s="223"/>
      <c r="R263" s="223"/>
      <c r="S263" s="223"/>
      <c r="T263" s="224"/>
      <c r="AT263" s="225" t="s">
        <v>138</v>
      </c>
      <c r="AU263" s="225" t="s">
        <v>83</v>
      </c>
      <c r="AV263" s="14" t="s">
        <v>132</v>
      </c>
      <c r="AW263" s="14" t="s">
        <v>35</v>
      </c>
      <c r="AX263" s="14" t="s">
        <v>81</v>
      </c>
      <c r="AY263" s="225" t="s">
        <v>124</v>
      </c>
    </row>
    <row r="264" spans="1:65" s="2" customFormat="1" ht="16.5" customHeight="1">
      <c r="A264" s="35"/>
      <c r="B264" s="36"/>
      <c r="C264" s="174" t="s">
        <v>450</v>
      </c>
      <c r="D264" s="174" t="s">
        <v>127</v>
      </c>
      <c r="E264" s="175" t="s">
        <v>451</v>
      </c>
      <c r="F264" s="176" t="s">
        <v>422</v>
      </c>
      <c r="G264" s="177" t="s">
        <v>242</v>
      </c>
      <c r="H264" s="178">
        <v>25.8</v>
      </c>
      <c r="I264" s="179"/>
      <c r="J264" s="180">
        <f>ROUND(I264*H264,2)</f>
        <v>0</v>
      </c>
      <c r="K264" s="176" t="s">
        <v>131</v>
      </c>
      <c r="L264" s="40"/>
      <c r="M264" s="181" t="s">
        <v>19</v>
      </c>
      <c r="N264" s="182" t="s">
        <v>44</v>
      </c>
      <c r="O264" s="65"/>
      <c r="P264" s="183">
        <f>O264*H264</f>
        <v>0</v>
      </c>
      <c r="Q264" s="183">
        <v>0</v>
      </c>
      <c r="R264" s="183">
        <f>Q264*H264</f>
        <v>0</v>
      </c>
      <c r="S264" s="183">
        <v>0</v>
      </c>
      <c r="T264" s="184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5" t="s">
        <v>132</v>
      </c>
      <c r="AT264" s="185" t="s">
        <v>127</v>
      </c>
      <c r="AU264" s="185" t="s">
        <v>83</v>
      </c>
      <c r="AY264" s="18" t="s">
        <v>124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8" t="s">
        <v>81</v>
      </c>
      <c r="BK264" s="186">
        <f>ROUND(I264*H264,2)</f>
        <v>0</v>
      </c>
      <c r="BL264" s="18" t="s">
        <v>132</v>
      </c>
      <c r="BM264" s="185" t="s">
        <v>867</v>
      </c>
    </row>
    <row r="265" spans="1:65" s="2" customFormat="1" ht="11.25">
      <c r="A265" s="35"/>
      <c r="B265" s="36"/>
      <c r="C265" s="37"/>
      <c r="D265" s="187" t="s">
        <v>134</v>
      </c>
      <c r="E265" s="37"/>
      <c r="F265" s="188" t="s">
        <v>453</v>
      </c>
      <c r="G265" s="37"/>
      <c r="H265" s="37"/>
      <c r="I265" s="189"/>
      <c r="J265" s="37"/>
      <c r="K265" s="37"/>
      <c r="L265" s="40"/>
      <c r="M265" s="190"/>
      <c r="N265" s="191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134</v>
      </c>
      <c r="AU265" s="18" t="s">
        <v>83</v>
      </c>
    </row>
    <row r="266" spans="1:65" s="2" customFormat="1" ht="16.5" customHeight="1">
      <c r="A266" s="35"/>
      <c r="B266" s="36"/>
      <c r="C266" s="174" t="s">
        <v>454</v>
      </c>
      <c r="D266" s="174" t="s">
        <v>127</v>
      </c>
      <c r="E266" s="175" t="s">
        <v>455</v>
      </c>
      <c r="F266" s="176" t="s">
        <v>264</v>
      </c>
      <c r="G266" s="177" t="s">
        <v>242</v>
      </c>
      <c r="H266" s="178">
        <v>129</v>
      </c>
      <c r="I266" s="179"/>
      <c r="J266" s="180">
        <f>ROUND(I266*H266,2)</f>
        <v>0</v>
      </c>
      <c r="K266" s="176" t="s">
        <v>131</v>
      </c>
      <c r="L266" s="40"/>
      <c r="M266" s="181" t="s">
        <v>19</v>
      </c>
      <c r="N266" s="182" t="s">
        <v>44</v>
      </c>
      <c r="O266" s="65"/>
      <c r="P266" s="183">
        <f>O266*H266</f>
        <v>0</v>
      </c>
      <c r="Q266" s="183">
        <v>0</v>
      </c>
      <c r="R266" s="183">
        <f>Q266*H266</f>
        <v>0</v>
      </c>
      <c r="S266" s="183">
        <v>0</v>
      </c>
      <c r="T266" s="184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5" t="s">
        <v>132</v>
      </c>
      <c r="AT266" s="185" t="s">
        <v>127</v>
      </c>
      <c r="AU266" s="185" t="s">
        <v>83</v>
      </c>
      <c r="AY266" s="18" t="s">
        <v>124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18" t="s">
        <v>81</v>
      </c>
      <c r="BK266" s="186">
        <f>ROUND(I266*H266,2)</f>
        <v>0</v>
      </c>
      <c r="BL266" s="18" t="s">
        <v>132</v>
      </c>
      <c r="BM266" s="185" t="s">
        <v>868</v>
      </c>
    </row>
    <row r="267" spans="1:65" s="2" customFormat="1" ht="11.25">
      <c r="A267" s="35"/>
      <c r="B267" s="36"/>
      <c r="C267" s="37"/>
      <c r="D267" s="187" t="s">
        <v>134</v>
      </c>
      <c r="E267" s="37"/>
      <c r="F267" s="188" t="s">
        <v>457</v>
      </c>
      <c r="G267" s="37"/>
      <c r="H267" s="37"/>
      <c r="I267" s="189"/>
      <c r="J267" s="37"/>
      <c r="K267" s="37"/>
      <c r="L267" s="40"/>
      <c r="M267" s="190"/>
      <c r="N267" s="191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134</v>
      </c>
      <c r="AU267" s="18" t="s">
        <v>83</v>
      </c>
    </row>
    <row r="268" spans="1:65" s="2" customFormat="1" ht="19.5">
      <c r="A268" s="35"/>
      <c r="B268" s="36"/>
      <c r="C268" s="37"/>
      <c r="D268" s="192" t="s">
        <v>136</v>
      </c>
      <c r="E268" s="37"/>
      <c r="F268" s="193" t="s">
        <v>429</v>
      </c>
      <c r="G268" s="37"/>
      <c r="H268" s="37"/>
      <c r="I268" s="189"/>
      <c r="J268" s="37"/>
      <c r="K268" s="37"/>
      <c r="L268" s="40"/>
      <c r="M268" s="190"/>
      <c r="N268" s="191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136</v>
      </c>
      <c r="AU268" s="18" t="s">
        <v>83</v>
      </c>
    </row>
    <row r="269" spans="1:65" s="13" customFormat="1" ht="11.25">
      <c r="B269" s="194"/>
      <c r="C269" s="195"/>
      <c r="D269" s="192" t="s">
        <v>138</v>
      </c>
      <c r="E269" s="196" t="s">
        <v>19</v>
      </c>
      <c r="F269" s="197" t="s">
        <v>869</v>
      </c>
      <c r="G269" s="195"/>
      <c r="H269" s="198">
        <v>129</v>
      </c>
      <c r="I269" s="199"/>
      <c r="J269" s="195"/>
      <c r="K269" s="195"/>
      <c r="L269" s="200"/>
      <c r="M269" s="201"/>
      <c r="N269" s="202"/>
      <c r="O269" s="202"/>
      <c r="P269" s="202"/>
      <c r="Q269" s="202"/>
      <c r="R269" s="202"/>
      <c r="S269" s="202"/>
      <c r="T269" s="203"/>
      <c r="AT269" s="204" t="s">
        <v>138</v>
      </c>
      <c r="AU269" s="204" t="s">
        <v>83</v>
      </c>
      <c r="AV269" s="13" t="s">
        <v>83</v>
      </c>
      <c r="AW269" s="13" t="s">
        <v>35</v>
      </c>
      <c r="AX269" s="13" t="s">
        <v>81</v>
      </c>
      <c r="AY269" s="204" t="s">
        <v>124</v>
      </c>
    </row>
    <row r="270" spans="1:65" s="12" customFormat="1" ht="22.9" customHeight="1">
      <c r="B270" s="158"/>
      <c r="C270" s="159"/>
      <c r="D270" s="160" t="s">
        <v>72</v>
      </c>
      <c r="E270" s="172" t="s">
        <v>459</v>
      </c>
      <c r="F270" s="172" t="s">
        <v>460</v>
      </c>
      <c r="G270" s="159"/>
      <c r="H270" s="159"/>
      <c r="I270" s="162"/>
      <c r="J270" s="173">
        <f>BK270</f>
        <v>0</v>
      </c>
      <c r="K270" s="159"/>
      <c r="L270" s="164"/>
      <c r="M270" s="165"/>
      <c r="N270" s="166"/>
      <c r="O270" s="166"/>
      <c r="P270" s="167">
        <f>SUM(P271:P323)</f>
        <v>0</v>
      </c>
      <c r="Q270" s="166"/>
      <c r="R270" s="167">
        <f>SUM(R271:R323)</f>
        <v>0</v>
      </c>
      <c r="S270" s="166"/>
      <c r="T270" s="168">
        <f>SUM(T271:T323)</f>
        <v>0</v>
      </c>
      <c r="AR270" s="169" t="s">
        <v>81</v>
      </c>
      <c r="AT270" s="170" t="s">
        <v>72</v>
      </c>
      <c r="AU270" s="170" t="s">
        <v>81</v>
      </c>
      <c r="AY270" s="169" t="s">
        <v>124</v>
      </c>
      <c r="BK270" s="171">
        <f>SUM(BK271:BK323)</f>
        <v>0</v>
      </c>
    </row>
    <row r="271" spans="1:65" s="2" customFormat="1" ht="16.5" customHeight="1">
      <c r="A271" s="35"/>
      <c r="B271" s="36"/>
      <c r="C271" s="174" t="s">
        <v>461</v>
      </c>
      <c r="D271" s="174" t="s">
        <v>127</v>
      </c>
      <c r="E271" s="175" t="s">
        <v>870</v>
      </c>
      <c r="F271" s="176" t="s">
        <v>463</v>
      </c>
      <c r="G271" s="177" t="s">
        <v>151</v>
      </c>
      <c r="H271" s="178">
        <v>38</v>
      </c>
      <c r="I271" s="179"/>
      <c r="J271" s="180">
        <f>ROUND(I271*H271,2)</f>
        <v>0</v>
      </c>
      <c r="K271" s="176" t="s">
        <v>131</v>
      </c>
      <c r="L271" s="40"/>
      <c r="M271" s="181" t="s">
        <v>19</v>
      </c>
      <c r="N271" s="182" t="s">
        <v>44</v>
      </c>
      <c r="O271" s="65"/>
      <c r="P271" s="183">
        <f>O271*H271</f>
        <v>0</v>
      </c>
      <c r="Q271" s="183">
        <v>0</v>
      </c>
      <c r="R271" s="183">
        <f>Q271*H271</f>
        <v>0</v>
      </c>
      <c r="S271" s="183">
        <v>0</v>
      </c>
      <c r="T271" s="184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5" t="s">
        <v>132</v>
      </c>
      <c r="AT271" s="185" t="s">
        <v>127</v>
      </c>
      <c r="AU271" s="185" t="s">
        <v>83</v>
      </c>
      <c r="AY271" s="18" t="s">
        <v>124</v>
      </c>
      <c r="BE271" s="186">
        <f>IF(N271="základní",J271,0)</f>
        <v>0</v>
      </c>
      <c r="BF271" s="186">
        <f>IF(N271="snížená",J271,0)</f>
        <v>0</v>
      </c>
      <c r="BG271" s="186">
        <f>IF(N271="zákl. přenesená",J271,0)</f>
        <v>0</v>
      </c>
      <c r="BH271" s="186">
        <f>IF(N271="sníž. přenesená",J271,0)</f>
        <v>0</v>
      </c>
      <c r="BI271" s="186">
        <f>IF(N271="nulová",J271,0)</f>
        <v>0</v>
      </c>
      <c r="BJ271" s="18" t="s">
        <v>81</v>
      </c>
      <c r="BK271" s="186">
        <f>ROUND(I271*H271,2)</f>
        <v>0</v>
      </c>
      <c r="BL271" s="18" t="s">
        <v>132</v>
      </c>
      <c r="BM271" s="185" t="s">
        <v>871</v>
      </c>
    </row>
    <row r="272" spans="1:65" s="2" customFormat="1" ht="11.25">
      <c r="A272" s="35"/>
      <c r="B272" s="36"/>
      <c r="C272" s="37"/>
      <c r="D272" s="187" t="s">
        <v>134</v>
      </c>
      <c r="E272" s="37"/>
      <c r="F272" s="188" t="s">
        <v>872</v>
      </c>
      <c r="G272" s="37"/>
      <c r="H272" s="37"/>
      <c r="I272" s="189"/>
      <c r="J272" s="37"/>
      <c r="K272" s="37"/>
      <c r="L272" s="40"/>
      <c r="M272" s="190"/>
      <c r="N272" s="191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134</v>
      </c>
      <c r="AU272" s="18" t="s">
        <v>83</v>
      </c>
    </row>
    <row r="273" spans="1:65" s="2" customFormat="1" ht="19.5">
      <c r="A273" s="35"/>
      <c r="B273" s="36"/>
      <c r="C273" s="37"/>
      <c r="D273" s="192" t="s">
        <v>136</v>
      </c>
      <c r="E273" s="37"/>
      <c r="F273" s="193" t="s">
        <v>466</v>
      </c>
      <c r="G273" s="37"/>
      <c r="H273" s="37"/>
      <c r="I273" s="189"/>
      <c r="J273" s="37"/>
      <c r="K273" s="37"/>
      <c r="L273" s="40"/>
      <c r="M273" s="190"/>
      <c r="N273" s="191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136</v>
      </c>
      <c r="AU273" s="18" t="s">
        <v>83</v>
      </c>
    </row>
    <row r="274" spans="1:65" s="2" customFormat="1" ht="16.5" customHeight="1">
      <c r="A274" s="35"/>
      <c r="B274" s="36"/>
      <c r="C274" s="174" t="s">
        <v>467</v>
      </c>
      <c r="D274" s="174" t="s">
        <v>127</v>
      </c>
      <c r="E274" s="175" t="s">
        <v>468</v>
      </c>
      <c r="F274" s="176" t="s">
        <v>469</v>
      </c>
      <c r="G274" s="177" t="s">
        <v>151</v>
      </c>
      <c r="H274" s="178">
        <v>120</v>
      </c>
      <c r="I274" s="179"/>
      <c r="J274" s="180">
        <f>ROUND(I274*H274,2)</f>
        <v>0</v>
      </c>
      <c r="K274" s="176" t="s">
        <v>19</v>
      </c>
      <c r="L274" s="40"/>
      <c r="M274" s="181" t="s">
        <v>19</v>
      </c>
      <c r="N274" s="182" t="s">
        <v>44</v>
      </c>
      <c r="O274" s="65"/>
      <c r="P274" s="183">
        <f>O274*H274</f>
        <v>0</v>
      </c>
      <c r="Q274" s="183">
        <v>0</v>
      </c>
      <c r="R274" s="183">
        <f>Q274*H274</f>
        <v>0</v>
      </c>
      <c r="S274" s="183">
        <v>0</v>
      </c>
      <c r="T274" s="184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5" t="s">
        <v>132</v>
      </c>
      <c r="AT274" s="185" t="s">
        <v>127</v>
      </c>
      <c r="AU274" s="185" t="s">
        <v>83</v>
      </c>
      <c r="AY274" s="18" t="s">
        <v>124</v>
      </c>
      <c r="BE274" s="186">
        <f>IF(N274="základní",J274,0)</f>
        <v>0</v>
      </c>
      <c r="BF274" s="186">
        <f>IF(N274="snížená",J274,0)</f>
        <v>0</v>
      </c>
      <c r="BG274" s="186">
        <f>IF(N274="zákl. přenesená",J274,0)</f>
        <v>0</v>
      </c>
      <c r="BH274" s="186">
        <f>IF(N274="sníž. přenesená",J274,0)</f>
        <v>0</v>
      </c>
      <c r="BI274" s="186">
        <f>IF(N274="nulová",J274,0)</f>
        <v>0</v>
      </c>
      <c r="BJ274" s="18" t="s">
        <v>81</v>
      </c>
      <c r="BK274" s="186">
        <f>ROUND(I274*H274,2)</f>
        <v>0</v>
      </c>
      <c r="BL274" s="18" t="s">
        <v>132</v>
      </c>
      <c r="BM274" s="185" t="s">
        <v>873</v>
      </c>
    </row>
    <row r="275" spans="1:65" s="2" customFormat="1" ht="16.5" customHeight="1">
      <c r="A275" s="35"/>
      <c r="B275" s="36"/>
      <c r="C275" s="174" t="s">
        <v>471</v>
      </c>
      <c r="D275" s="174" t="s">
        <v>127</v>
      </c>
      <c r="E275" s="175" t="s">
        <v>874</v>
      </c>
      <c r="F275" s="176" t="s">
        <v>473</v>
      </c>
      <c r="G275" s="177" t="s">
        <v>130</v>
      </c>
      <c r="H275" s="178">
        <v>15.96</v>
      </c>
      <c r="I275" s="179"/>
      <c r="J275" s="180">
        <f>ROUND(I275*H275,2)</f>
        <v>0</v>
      </c>
      <c r="K275" s="176" t="s">
        <v>131</v>
      </c>
      <c r="L275" s="40"/>
      <c r="M275" s="181" t="s">
        <v>19</v>
      </c>
      <c r="N275" s="182" t="s">
        <v>44</v>
      </c>
      <c r="O275" s="65"/>
      <c r="P275" s="183">
        <f>O275*H275</f>
        <v>0</v>
      </c>
      <c r="Q275" s="183">
        <v>0</v>
      </c>
      <c r="R275" s="183">
        <f>Q275*H275</f>
        <v>0</v>
      </c>
      <c r="S275" s="183">
        <v>0</v>
      </c>
      <c r="T275" s="184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85" t="s">
        <v>132</v>
      </c>
      <c r="AT275" s="185" t="s">
        <v>127</v>
      </c>
      <c r="AU275" s="185" t="s">
        <v>83</v>
      </c>
      <c r="AY275" s="18" t="s">
        <v>124</v>
      </c>
      <c r="BE275" s="186">
        <f>IF(N275="základní",J275,0)</f>
        <v>0</v>
      </c>
      <c r="BF275" s="186">
        <f>IF(N275="snížená",J275,0)</f>
        <v>0</v>
      </c>
      <c r="BG275" s="186">
        <f>IF(N275="zákl. přenesená",J275,0)</f>
        <v>0</v>
      </c>
      <c r="BH275" s="186">
        <f>IF(N275="sníž. přenesená",J275,0)</f>
        <v>0</v>
      </c>
      <c r="BI275" s="186">
        <f>IF(N275="nulová",J275,0)</f>
        <v>0</v>
      </c>
      <c r="BJ275" s="18" t="s">
        <v>81</v>
      </c>
      <c r="BK275" s="186">
        <f>ROUND(I275*H275,2)</f>
        <v>0</v>
      </c>
      <c r="BL275" s="18" t="s">
        <v>132</v>
      </c>
      <c r="BM275" s="185" t="s">
        <v>875</v>
      </c>
    </row>
    <row r="276" spans="1:65" s="2" customFormat="1" ht="11.25">
      <c r="A276" s="35"/>
      <c r="B276" s="36"/>
      <c r="C276" s="37"/>
      <c r="D276" s="187" t="s">
        <v>134</v>
      </c>
      <c r="E276" s="37"/>
      <c r="F276" s="188" t="s">
        <v>876</v>
      </c>
      <c r="G276" s="37"/>
      <c r="H276" s="37"/>
      <c r="I276" s="189"/>
      <c r="J276" s="37"/>
      <c r="K276" s="37"/>
      <c r="L276" s="40"/>
      <c r="M276" s="190"/>
      <c r="N276" s="191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134</v>
      </c>
      <c r="AU276" s="18" t="s">
        <v>83</v>
      </c>
    </row>
    <row r="277" spans="1:65" s="2" customFormat="1" ht="19.5">
      <c r="A277" s="35"/>
      <c r="B277" s="36"/>
      <c r="C277" s="37"/>
      <c r="D277" s="192" t="s">
        <v>136</v>
      </c>
      <c r="E277" s="37"/>
      <c r="F277" s="193" t="s">
        <v>476</v>
      </c>
      <c r="G277" s="37"/>
      <c r="H277" s="37"/>
      <c r="I277" s="189"/>
      <c r="J277" s="37"/>
      <c r="K277" s="37"/>
      <c r="L277" s="40"/>
      <c r="M277" s="190"/>
      <c r="N277" s="191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136</v>
      </c>
      <c r="AU277" s="18" t="s">
        <v>83</v>
      </c>
    </row>
    <row r="278" spans="1:65" s="13" customFormat="1" ht="11.25">
      <c r="B278" s="194"/>
      <c r="C278" s="195"/>
      <c r="D278" s="192" t="s">
        <v>138</v>
      </c>
      <c r="E278" s="196" t="s">
        <v>19</v>
      </c>
      <c r="F278" s="197" t="s">
        <v>785</v>
      </c>
      <c r="G278" s="195"/>
      <c r="H278" s="198">
        <v>15.96</v>
      </c>
      <c r="I278" s="199"/>
      <c r="J278" s="195"/>
      <c r="K278" s="195"/>
      <c r="L278" s="200"/>
      <c r="M278" s="201"/>
      <c r="N278" s="202"/>
      <c r="O278" s="202"/>
      <c r="P278" s="202"/>
      <c r="Q278" s="202"/>
      <c r="R278" s="202"/>
      <c r="S278" s="202"/>
      <c r="T278" s="203"/>
      <c r="AT278" s="204" t="s">
        <v>138</v>
      </c>
      <c r="AU278" s="204" t="s">
        <v>83</v>
      </c>
      <c r="AV278" s="13" t="s">
        <v>83</v>
      </c>
      <c r="AW278" s="13" t="s">
        <v>35</v>
      </c>
      <c r="AX278" s="13" t="s">
        <v>81</v>
      </c>
      <c r="AY278" s="204" t="s">
        <v>124</v>
      </c>
    </row>
    <row r="279" spans="1:65" s="2" customFormat="1" ht="16.5" customHeight="1">
      <c r="A279" s="35"/>
      <c r="B279" s="36"/>
      <c r="C279" s="174" t="s">
        <v>477</v>
      </c>
      <c r="D279" s="174" t="s">
        <v>127</v>
      </c>
      <c r="E279" s="175" t="s">
        <v>478</v>
      </c>
      <c r="F279" s="176" t="s">
        <v>479</v>
      </c>
      <c r="G279" s="177" t="s">
        <v>151</v>
      </c>
      <c r="H279" s="178">
        <v>38</v>
      </c>
      <c r="I279" s="179"/>
      <c r="J279" s="180">
        <f>ROUND(I279*H279,2)</f>
        <v>0</v>
      </c>
      <c r="K279" s="176" t="s">
        <v>131</v>
      </c>
      <c r="L279" s="40"/>
      <c r="M279" s="181" t="s">
        <v>19</v>
      </c>
      <c r="N279" s="182" t="s">
        <v>44</v>
      </c>
      <c r="O279" s="65"/>
      <c r="P279" s="183">
        <f>O279*H279</f>
        <v>0</v>
      </c>
      <c r="Q279" s="183">
        <v>0</v>
      </c>
      <c r="R279" s="183">
        <f>Q279*H279</f>
        <v>0</v>
      </c>
      <c r="S279" s="183">
        <v>0</v>
      </c>
      <c r="T279" s="184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5" t="s">
        <v>132</v>
      </c>
      <c r="AT279" s="185" t="s">
        <v>127</v>
      </c>
      <c r="AU279" s="185" t="s">
        <v>83</v>
      </c>
      <c r="AY279" s="18" t="s">
        <v>124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0</v>
      </c>
      <c r="BH279" s="186">
        <f>IF(N279="sníž. přenesená",J279,0)</f>
        <v>0</v>
      </c>
      <c r="BI279" s="186">
        <f>IF(N279="nulová",J279,0)</f>
        <v>0</v>
      </c>
      <c r="BJ279" s="18" t="s">
        <v>81</v>
      </c>
      <c r="BK279" s="186">
        <f>ROUND(I279*H279,2)</f>
        <v>0</v>
      </c>
      <c r="BL279" s="18" t="s">
        <v>132</v>
      </c>
      <c r="BM279" s="185" t="s">
        <v>877</v>
      </c>
    </row>
    <row r="280" spans="1:65" s="2" customFormat="1" ht="11.25">
      <c r="A280" s="35"/>
      <c r="B280" s="36"/>
      <c r="C280" s="37"/>
      <c r="D280" s="187" t="s">
        <v>134</v>
      </c>
      <c r="E280" s="37"/>
      <c r="F280" s="188" t="s">
        <v>481</v>
      </c>
      <c r="G280" s="37"/>
      <c r="H280" s="37"/>
      <c r="I280" s="189"/>
      <c r="J280" s="37"/>
      <c r="K280" s="37"/>
      <c r="L280" s="40"/>
      <c r="M280" s="190"/>
      <c r="N280" s="191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134</v>
      </c>
      <c r="AU280" s="18" t="s">
        <v>83</v>
      </c>
    </row>
    <row r="281" spans="1:65" s="2" customFormat="1" ht="19.5">
      <c r="A281" s="35"/>
      <c r="B281" s="36"/>
      <c r="C281" s="37"/>
      <c r="D281" s="192" t="s">
        <v>136</v>
      </c>
      <c r="E281" s="37"/>
      <c r="F281" s="193" t="s">
        <v>482</v>
      </c>
      <c r="G281" s="37"/>
      <c r="H281" s="37"/>
      <c r="I281" s="189"/>
      <c r="J281" s="37"/>
      <c r="K281" s="37"/>
      <c r="L281" s="40"/>
      <c r="M281" s="190"/>
      <c r="N281" s="191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136</v>
      </c>
      <c r="AU281" s="18" t="s">
        <v>83</v>
      </c>
    </row>
    <row r="282" spans="1:65" s="2" customFormat="1" ht="16.5" customHeight="1">
      <c r="A282" s="35"/>
      <c r="B282" s="36"/>
      <c r="C282" s="174" t="s">
        <v>483</v>
      </c>
      <c r="D282" s="174" t="s">
        <v>127</v>
      </c>
      <c r="E282" s="175" t="s">
        <v>484</v>
      </c>
      <c r="F282" s="176" t="s">
        <v>390</v>
      </c>
      <c r="G282" s="177" t="s">
        <v>151</v>
      </c>
      <c r="H282" s="178">
        <v>38</v>
      </c>
      <c r="I282" s="179"/>
      <c r="J282" s="180">
        <f>ROUND(I282*H282,2)</f>
        <v>0</v>
      </c>
      <c r="K282" s="176" t="s">
        <v>19</v>
      </c>
      <c r="L282" s="40"/>
      <c r="M282" s="181" t="s">
        <v>19</v>
      </c>
      <c r="N282" s="182" t="s">
        <v>44</v>
      </c>
      <c r="O282" s="65"/>
      <c r="P282" s="183">
        <f>O282*H282</f>
        <v>0</v>
      </c>
      <c r="Q282" s="183">
        <v>0</v>
      </c>
      <c r="R282" s="183">
        <f>Q282*H282</f>
        <v>0</v>
      </c>
      <c r="S282" s="183">
        <v>0</v>
      </c>
      <c r="T282" s="184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5" t="s">
        <v>132</v>
      </c>
      <c r="AT282" s="185" t="s">
        <v>127</v>
      </c>
      <c r="AU282" s="185" t="s">
        <v>83</v>
      </c>
      <c r="AY282" s="18" t="s">
        <v>124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18" t="s">
        <v>81</v>
      </c>
      <c r="BK282" s="186">
        <f>ROUND(I282*H282,2)</f>
        <v>0</v>
      </c>
      <c r="BL282" s="18" t="s">
        <v>132</v>
      </c>
      <c r="BM282" s="185" t="s">
        <v>878</v>
      </c>
    </row>
    <row r="283" spans="1:65" s="2" customFormat="1" ht="19.5">
      <c r="A283" s="35"/>
      <c r="B283" s="36"/>
      <c r="C283" s="37"/>
      <c r="D283" s="192" t="s">
        <v>136</v>
      </c>
      <c r="E283" s="37"/>
      <c r="F283" s="193" t="s">
        <v>392</v>
      </c>
      <c r="G283" s="37"/>
      <c r="H283" s="37"/>
      <c r="I283" s="189"/>
      <c r="J283" s="37"/>
      <c r="K283" s="37"/>
      <c r="L283" s="40"/>
      <c r="M283" s="190"/>
      <c r="N283" s="191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136</v>
      </c>
      <c r="AU283" s="18" t="s">
        <v>83</v>
      </c>
    </row>
    <row r="284" spans="1:65" s="2" customFormat="1" ht="24.2" customHeight="1">
      <c r="A284" s="35"/>
      <c r="B284" s="36"/>
      <c r="C284" s="174" t="s">
        <v>486</v>
      </c>
      <c r="D284" s="174" t="s">
        <v>127</v>
      </c>
      <c r="E284" s="175" t="s">
        <v>487</v>
      </c>
      <c r="F284" s="176" t="s">
        <v>395</v>
      </c>
      <c r="G284" s="177" t="s">
        <v>151</v>
      </c>
      <c r="H284" s="178">
        <v>316</v>
      </c>
      <c r="I284" s="179"/>
      <c r="J284" s="180">
        <f>ROUND(I284*H284,2)</f>
        <v>0</v>
      </c>
      <c r="K284" s="176" t="s">
        <v>19</v>
      </c>
      <c r="L284" s="40"/>
      <c r="M284" s="181" t="s">
        <v>19</v>
      </c>
      <c r="N284" s="182" t="s">
        <v>44</v>
      </c>
      <c r="O284" s="65"/>
      <c r="P284" s="183">
        <f>O284*H284</f>
        <v>0</v>
      </c>
      <c r="Q284" s="183">
        <v>0</v>
      </c>
      <c r="R284" s="183">
        <f>Q284*H284</f>
        <v>0</v>
      </c>
      <c r="S284" s="183">
        <v>0</v>
      </c>
      <c r="T284" s="184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85" t="s">
        <v>132</v>
      </c>
      <c r="AT284" s="185" t="s">
        <v>127</v>
      </c>
      <c r="AU284" s="185" t="s">
        <v>83</v>
      </c>
      <c r="AY284" s="18" t="s">
        <v>124</v>
      </c>
      <c r="BE284" s="186">
        <f>IF(N284="základní",J284,0)</f>
        <v>0</v>
      </c>
      <c r="BF284" s="186">
        <f>IF(N284="snížená",J284,0)</f>
        <v>0</v>
      </c>
      <c r="BG284" s="186">
        <f>IF(N284="zákl. přenesená",J284,0)</f>
        <v>0</v>
      </c>
      <c r="BH284" s="186">
        <f>IF(N284="sníž. přenesená",J284,0)</f>
        <v>0</v>
      </c>
      <c r="BI284" s="186">
        <f>IF(N284="nulová",J284,0)</f>
        <v>0</v>
      </c>
      <c r="BJ284" s="18" t="s">
        <v>81</v>
      </c>
      <c r="BK284" s="186">
        <f>ROUND(I284*H284,2)</f>
        <v>0</v>
      </c>
      <c r="BL284" s="18" t="s">
        <v>132</v>
      </c>
      <c r="BM284" s="185" t="s">
        <v>879</v>
      </c>
    </row>
    <row r="285" spans="1:65" s="2" customFormat="1" ht="19.5">
      <c r="A285" s="35"/>
      <c r="B285" s="36"/>
      <c r="C285" s="37"/>
      <c r="D285" s="192" t="s">
        <v>136</v>
      </c>
      <c r="E285" s="37"/>
      <c r="F285" s="193" t="s">
        <v>397</v>
      </c>
      <c r="G285" s="37"/>
      <c r="H285" s="37"/>
      <c r="I285" s="189"/>
      <c r="J285" s="37"/>
      <c r="K285" s="37"/>
      <c r="L285" s="40"/>
      <c r="M285" s="190"/>
      <c r="N285" s="191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136</v>
      </c>
      <c r="AU285" s="18" t="s">
        <v>83</v>
      </c>
    </row>
    <row r="286" spans="1:65" s="13" customFormat="1" ht="11.25">
      <c r="B286" s="194"/>
      <c r="C286" s="195"/>
      <c r="D286" s="192" t="s">
        <v>138</v>
      </c>
      <c r="E286" s="196" t="s">
        <v>19</v>
      </c>
      <c r="F286" s="197" t="s">
        <v>848</v>
      </c>
      <c r="G286" s="195"/>
      <c r="H286" s="198">
        <v>76</v>
      </c>
      <c r="I286" s="199"/>
      <c r="J286" s="195"/>
      <c r="K286" s="195"/>
      <c r="L286" s="200"/>
      <c r="M286" s="201"/>
      <c r="N286" s="202"/>
      <c r="O286" s="202"/>
      <c r="P286" s="202"/>
      <c r="Q286" s="202"/>
      <c r="R286" s="202"/>
      <c r="S286" s="202"/>
      <c r="T286" s="203"/>
      <c r="AT286" s="204" t="s">
        <v>138</v>
      </c>
      <c r="AU286" s="204" t="s">
        <v>83</v>
      </c>
      <c r="AV286" s="13" t="s">
        <v>83</v>
      </c>
      <c r="AW286" s="13" t="s">
        <v>35</v>
      </c>
      <c r="AX286" s="13" t="s">
        <v>73</v>
      </c>
      <c r="AY286" s="204" t="s">
        <v>124</v>
      </c>
    </row>
    <row r="287" spans="1:65" s="13" customFormat="1" ht="11.25">
      <c r="B287" s="194"/>
      <c r="C287" s="195"/>
      <c r="D287" s="192" t="s">
        <v>138</v>
      </c>
      <c r="E287" s="196" t="s">
        <v>19</v>
      </c>
      <c r="F287" s="197" t="s">
        <v>849</v>
      </c>
      <c r="G287" s="195"/>
      <c r="H287" s="198">
        <v>240</v>
      </c>
      <c r="I287" s="199"/>
      <c r="J287" s="195"/>
      <c r="K287" s="195"/>
      <c r="L287" s="200"/>
      <c r="M287" s="201"/>
      <c r="N287" s="202"/>
      <c r="O287" s="202"/>
      <c r="P287" s="202"/>
      <c r="Q287" s="202"/>
      <c r="R287" s="202"/>
      <c r="S287" s="202"/>
      <c r="T287" s="203"/>
      <c r="AT287" s="204" t="s">
        <v>138</v>
      </c>
      <c r="AU287" s="204" t="s">
        <v>83</v>
      </c>
      <c r="AV287" s="13" t="s">
        <v>83</v>
      </c>
      <c r="AW287" s="13" t="s">
        <v>35</v>
      </c>
      <c r="AX287" s="13" t="s">
        <v>73</v>
      </c>
      <c r="AY287" s="204" t="s">
        <v>124</v>
      </c>
    </row>
    <row r="288" spans="1:65" s="14" customFormat="1" ht="11.25">
      <c r="B288" s="215"/>
      <c r="C288" s="216"/>
      <c r="D288" s="192" t="s">
        <v>138</v>
      </c>
      <c r="E288" s="217" t="s">
        <v>19</v>
      </c>
      <c r="F288" s="218" t="s">
        <v>278</v>
      </c>
      <c r="G288" s="216"/>
      <c r="H288" s="219">
        <v>316</v>
      </c>
      <c r="I288" s="220"/>
      <c r="J288" s="216"/>
      <c r="K288" s="216"/>
      <c r="L288" s="221"/>
      <c r="M288" s="222"/>
      <c r="N288" s="223"/>
      <c r="O288" s="223"/>
      <c r="P288" s="223"/>
      <c r="Q288" s="223"/>
      <c r="R288" s="223"/>
      <c r="S288" s="223"/>
      <c r="T288" s="224"/>
      <c r="AT288" s="225" t="s">
        <v>138</v>
      </c>
      <c r="AU288" s="225" t="s">
        <v>83</v>
      </c>
      <c r="AV288" s="14" t="s">
        <v>132</v>
      </c>
      <c r="AW288" s="14" t="s">
        <v>35</v>
      </c>
      <c r="AX288" s="14" t="s">
        <v>81</v>
      </c>
      <c r="AY288" s="225" t="s">
        <v>124</v>
      </c>
    </row>
    <row r="289" spans="1:65" s="2" customFormat="1" ht="16.5" customHeight="1">
      <c r="A289" s="35"/>
      <c r="B289" s="36"/>
      <c r="C289" s="174" t="s">
        <v>489</v>
      </c>
      <c r="D289" s="174" t="s">
        <v>127</v>
      </c>
      <c r="E289" s="175" t="s">
        <v>490</v>
      </c>
      <c r="F289" s="176" t="s">
        <v>402</v>
      </c>
      <c r="G289" s="177" t="s">
        <v>358</v>
      </c>
      <c r="H289" s="178">
        <v>960</v>
      </c>
      <c r="I289" s="179"/>
      <c r="J289" s="180">
        <f>ROUND(I289*H289,2)</f>
        <v>0</v>
      </c>
      <c r="K289" s="176" t="s">
        <v>19</v>
      </c>
      <c r="L289" s="40"/>
      <c r="M289" s="181" t="s">
        <v>19</v>
      </c>
      <c r="N289" s="182" t="s">
        <v>44</v>
      </c>
      <c r="O289" s="65"/>
      <c r="P289" s="183">
        <f>O289*H289</f>
        <v>0</v>
      </c>
      <c r="Q289" s="183">
        <v>0</v>
      </c>
      <c r="R289" s="183">
        <f>Q289*H289</f>
        <v>0</v>
      </c>
      <c r="S289" s="183">
        <v>0</v>
      </c>
      <c r="T289" s="184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85" t="s">
        <v>132</v>
      </c>
      <c r="AT289" s="185" t="s">
        <v>127</v>
      </c>
      <c r="AU289" s="185" t="s">
        <v>83</v>
      </c>
      <c r="AY289" s="18" t="s">
        <v>124</v>
      </c>
      <c r="BE289" s="186">
        <f>IF(N289="základní",J289,0)</f>
        <v>0</v>
      </c>
      <c r="BF289" s="186">
        <f>IF(N289="snížená",J289,0)</f>
        <v>0</v>
      </c>
      <c r="BG289" s="186">
        <f>IF(N289="zákl. přenesená",J289,0)</f>
        <v>0</v>
      </c>
      <c r="BH289" s="186">
        <f>IF(N289="sníž. přenesená",J289,0)</f>
        <v>0</v>
      </c>
      <c r="BI289" s="186">
        <f>IF(N289="nulová",J289,0)</f>
        <v>0</v>
      </c>
      <c r="BJ289" s="18" t="s">
        <v>81</v>
      </c>
      <c r="BK289" s="186">
        <f>ROUND(I289*H289,2)</f>
        <v>0</v>
      </c>
      <c r="BL289" s="18" t="s">
        <v>132</v>
      </c>
      <c r="BM289" s="185" t="s">
        <v>880</v>
      </c>
    </row>
    <row r="290" spans="1:65" s="2" customFormat="1" ht="19.5">
      <c r="A290" s="35"/>
      <c r="B290" s="36"/>
      <c r="C290" s="37"/>
      <c r="D290" s="192" t="s">
        <v>136</v>
      </c>
      <c r="E290" s="37"/>
      <c r="F290" s="193" t="s">
        <v>397</v>
      </c>
      <c r="G290" s="37"/>
      <c r="H290" s="37"/>
      <c r="I290" s="189"/>
      <c r="J290" s="37"/>
      <c r="K290" s="37"/>
      <c r="L290" s="40"/>
      <c r="M290" s="190"/>
      <c r="N290" s="191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136</v>
      </c>
      <c r="AU290" s="18" t="s">
        <v>83</v>
      </c>
    </row>
    <row r="291" spans="1:65" s="13" customFormat="1" ht="11.25">
      <c r="B291" s="194"/>
      <c r="C291" s="195"/>
      <c r="D291" s="192" t="s">
        <v>138</v>
      </c>
      <c r="E291" s="196" t="s">
        <v>19</v>
      </c>
      <c r="F291" s="197" t="s">
        <v>851</v>
      </c>
      <c r="G291" s="195"/>
      <c r="H291" s="198">
        <v>960</v>
      </c>
      <c r="I291" s="199"/>
      <c r="J291" s="195"/>
      <c r="K291" s="195"/>
      <c r="L291" s="200"/>
      <c r="M291" s="201"/>
      <c r="N291" s="202"/>
      <c r="O291" s="202"/>
      <c r="P291" s="202"/>
      <c r="Q291" s="202"/>
      <c r="R291" s="202"/>
      <c r="S291" s="202"/>
      <c r="T291" s="203"/>
      <c r="AT291" s="204" t="s">
        <v>138</v>
      </c>
      <c r="AU291" s="204" t="s">
        <v>83</v>
      </c>
      <c r="AV291" s="13" t="s">
        <v>83</v>
      </c>
      <c r="AW291" s="13" t="s">
        <v>35</v>
      </c>
      <c r="AX291" s="13" t="s">
        <v>81</v>
      </c>
      <c r="AY291" s="204" t="s">
        <v>124</v>
      </c>
    </row>
    <row r="292" spans="1:65" s="2" customFormat="1" ht="16.5" customHeight="1">
      <c r="A292" s="35"/>
      <c r="B292" s="36"/>
      <c r="C292" s="174" t="s">
        <v>492</v>
      </c>
      <c r="D292" s="174" t="s">
        <v>127</v>
      </c>
      <c r="E292" s="175" t="s">
        <v>406</v>
      </c>
      <c r="F292" s="176" t="s">
        <v>407</v>
      </c>
      <c r="G292" s="177" t="s">
        <v>130</v>
      </c>
      <c r="H292" s="178">
        <v>5340</v>
      </c>
      <c r="I292" s="179"/>
      <c r="J292" s="180">
        <f>ROUND(I292*H292,2)</f>
        <v>0</v>
      </c>
      <c r="K292" s="176" t="s">
        <v>131</v>
      </c>
      <c r="L292" s="40"/>
      <c r="M292" s="181" t="s">
        <v>19</v>
      </c>
      <c r="N292" s="182" t="s">
        <v>44</v>
      </c>
      <c r="O292" s="65"/>
      <c r="P292" s="183">
        <f>O292*H292</f>
        <v>0</v>
      </c>
      <c r="Q292" s="183">
        <v>0</v>
      </c>
      <c r="R292" s="183">
        <f>Q292*H292</f>
        <v>0</v>
      </c>
      <c r="S292" s="183">
        <v>0</v>
      </c>
      <c r="T292" s="184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85" t="s">
        <v>132</v>
      </c>
      <c r="AT292" s="185" t="s">
        <v>127</v>
      </c>
      <c r="AU292" s="185" t="s">
        <v>83</v>
      </c>
      <c r="AY292" s="18" t="s">
        <v>124</v>
      </c>
      <c r="BE292" s="186">
        <f>IF(N292="základní",J292,0)</f>
        <v>0</v>
      </c>
      <c r="BF292" s="186">
        <f>IF(N292="snížená",J292,0)</f>
        <v>0</v>
      </c>
      <c r="BG292" s="186">
        <f>IF(N292="zákl. přenesená",J292,0)</f>
        <v>0</v>
      </c>
      <c r="BH292" s="186">
        <f>IF(N292="sníž. přenesená",J292,0)</f>
        <v>0</v>
      </c>
      <c r="BI292" s="186">
        <f>IF(N292="nulová",J292,0)</f>
        <v>0</v>
      </c>
      <c r="BJ292" s="18" t="s">
        <v>81</v>
      </c>
      <c r="BK292" s="186">
        <f>ROUND(I292*H292,2)</f>
        <v>0</v>
      </c>
      <c r="BL292" s="18" t="s">
        <v>132</v>
      </c>
      <c r="BM292" s="185" t="s">
        <v>881</v>
      </c>
    </row>
    <row r="293" spans="1:65" s="2" customFormat="1" ht="11.25">
      <c r="A293" s="35"/>
      <c r="B293" s="36"/>
      <c r="C293" s="37"/>
      <c r="D293" s="187" t="s">
        <v>134</v>
      </c>
      <c r="E293" s="37"/>
      <c r="F293" s="188" t="s">
        <v>409</v>
      </c>
      <c r="G293" s="37"/>
      <c r="H293" s="37"/>
      <c r="I293" s="189"/>
      <c r="J293" s="37"/>
      <c r="K293" s="37"/>
      <c r="L293" s="40"/>
      <c r="M293" s="190"/>
      <c r="N293" s="191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134</v>
      </c>
      <c r="AU293" s="18" t="s">
        <v>83</v>
      </c>
    </row>
    <row r="294" spans="1:65" s="2" customFormat="1" ht="19.5">
      <c r="A294" s="35"/>
      <c r="B294" s="36"/>
      <c r="C294" s="37"/>
      <c r="D294" s="192" t="s">
        <v>136</v>
      </c>
      <c r="E294" s="37"/>
      <c r="F294" s="193" t="s">
        <v>410</v>
      </c>
      <c r="G294" s="37"/>
      <c r="H294" s="37"/>
      <c r="I294" s="189"/>
      <c r="J294" s="37"/>
      <c r="K294" s="37"/>
      <c r="L294" s="40"/>
      <c r="M294" s="190"/>
      <c r="N294" s="191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136</v>
      </c>
      <c r="AU294" s="18" t="s">
        <v>83</v>
      </c>
    </row>
    <row r="295" spans="1:65" s="13" customFormat="1" ht="11.25">
      <c r="B295" s="194"/>
      <c r="C295" s="195"/>
      <c r="D295" s="192" t="s">
        <v>138</v>
      </c>
      <c r="E295" s="196" t="s">
        <v>19</v>
      </c>
      <c r="F295" s="197" t="s">
        <v>853</v>
      </c>
      <c r="G295" s="195"/>
      <c r="H295" s="198">
        <v>5340</v>
      </c>
      <c r="I295" s="199"/>
      <c r="J295" s="195"/>
      <c r="K295" s="195"/>
      <c r="L295" s="200"/>
      <c r="M295" s="201"/>
      <c r="N295" s="202"/>
      <c r="O295" s="202"/>
      <c r="P295" s="202"/>
      <c r="Q295" s="202"/>
      <c r="R295" s="202"/>
      <c r="S295" s="202"/>
      <c r="T295" s="203"/>
      <c r="AT295" s="204" t="s">
        <v>138</v>
      </c>
      <c r="AU295" s="204" t="s">
        <v>83</v>
      </c>
      <c r="AV295" s="13" t="s">
        <v>83</v>
      </c>
      <c r="AW295" s="13" t="s">
        <v>35</v>
      </c>
      <c r="AX295" s="13" t="s">
        <v>81</v>
      </c>
      <c r="AY295" s="204" t="s">
        <v>124</v>
      </c>
    </row>
    <row r="296" spans="1:65" s="2" customFormat="1" ht="16.5" customHeight="1">
      <c r="A296" s="35"/>
      <c r="B296" s="36"/>
      <c r="C296" s="174" t="s">
        <v>499</v>
      </c>
      <c r="D296" s="174" t="s">
        <v>127</v>
      </c>
      <c r="E296" s="175" t="s">
        <v>493</v>
      </c>
      <c r="F296" s="176" t="s">
        <v>494</v>
      </c>
      <c r="G296" s="177" t="s">
        <v>242</v>
      </c>
      <c r="H296" s="178">
        <v>1.9</v>
      </c>
      <c r="I296" s="179"/>
      <c r="J296" s="180">
        <f>ROUND(I296*H296,2)</f>
        <v>0</v>
      </c>
      <c r="K296" s="176" t="s">
        <v>131</v>
      </c>
      <c r="L296" s="40"/>
      <c r="M296" s="181" t="s">
        <v>19</v>
      </c>
      <c r="N296" s="182" t="s">
        <v>44</v>
      </c>
      <c r="O296" s="65"/>
      <c r="P296" s="183">
        <f>O296*H296</f>
        <v>0</v>
      </c>
      <c r="Q296" s="183">
        <v>0</v>
      </c>
      <c r="R296" s="183">
        <f>Q296*H296</f>
        <v>0</v>
      </c>
      <c r="S296" s="183">
        <v>0</v>
      </c>
      <c r="T296" s="184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85" t="s">
        <v>132</v>
      </c>
      <c r="AT296" s="185" t="s">
        <v>127</v>
      </c>
      <c r="AU296" s="185" t="s">
        <v>83</v>
      </c>
      <c r="AY296" s="18" t="s">
        <v>124</v>
      </c>
      <c r="BE296" s="186">
        <f>IF(N296="základní",J296,0)</f>
        <v>0</v>
      </c>
      <c r="BF296" s="186">
        <f>IF(N296="snížená",J296,0)</f>
        <v>0</v>
      </c>
      <c r="BG296" s="186">
        <f>IF(N296="zákl. přenesená",J296,0)</f>
        <v>0</v>
      </c>
      <c r="BH296" s="186">
        <f>IF(N296="sníž. přenesená",J296,0)</f>
        <v>0</v>
      </c>
      <c r="BI296" s="186">
        <f>IF(N296="nulová",J296,0)</f>
        <v>0</v>
      </c>
      <c r="BJ296" s="18" t="s">
        <v>81</v>
      </c>
      <c r="BK296" s="186">
        <f>ROUND(I296*H296,2)</f>
        <v>0</v>
      </c>
      <c r="BL296" s="18" t="s">
        <v>132</v>
      </c>
      <c r="BM296" s="185" t="s">
        <v>882</v>
      </c>
    </row>
    <row r="297" spans="1:65" s="2" customFormat="1" ht="11.25">
      <c r="A297" s="35"/>
      <c r="B297" s="36"/>
      <c r="C297" s="37"/>
      <c r="D297" s="187" t="s">
        <v>134</v>
      </c>
      <c r="E297" s="37"/>
      <c r="F297" s="188" t="s">
        <v>496</v>
      </c>
      <c r="G297" s="37"/>
      <c r="H297" s="37"/>
      <c r="I297" s="189"/>
      <c r="J297" s="37"/>
      <c r="K297" s="37"/>
      <c r="L297" s="40"/>
      <c r="M297" s="190"/>
      <c r="N297" s="191"/>
      <c r="O297" s="65"/>
      <c r="P297" s="65"/>
      <c r="Q297" s="65"/>
      <c r="R297" s="65"/>
      <c r="S297" s="65"/>
      <c r="T297" s="66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134</v>
      </c>
      <c r="AU297" s="18" t="s">
        <v>83</v>
      </c>
    </row>
    <row r="298" spans="1:65" s="2" customFormat="1" ht="19.5">
      <c r="A298" s="35"/>
      <c r="B298" s="36"/>
      <c r="C298" s="37"/>
      <c r="D298" s="192" t="s">
        <v>136</v>
      </c>
      <c r="E298" s="37"/>
      <c r="F298" s="193" t="s">
        <v>497</v>
      </c>
      <c r="G298" s="37"/>
      <c r="H298" s="37"/>
      <c r="I298" s="189"/>
      <c r="J298" s="37"/>
      <c r="K298" s="37"/>
      <c r="L298" s="40"/>
      <c r="M298" s="190"/>
      <c r="N298" s="191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136</v>
      </c>
      <c r="AU298" s="18" t="s">
        <v>83</v>
      </c>
    </row>
    <row r="299" spans="1:65" s="13" customFormat="1" ht="11.25">
      <c r="B299" s="194"/>
      <c r="C299" s="195"/>
      <c r="D299" s="192" t="s">
        <v>138</v>
      </c>
      <c r="E299" s="196" t="s">
        <v>19</v>
      </c>
      <c r="F299" s="197" t="s">
        <v>883</v>
      </c>
      <c r="G299" s="195"/>
      <c r="H299" s="198">
        <v>1.9</v>
      </c>
      <c r="I299" s="199"/>
      <c r="J299" s="195"/>
      <c r="K299" s="195"/>
      <c r="L299" s="200"/>
      <c r="M299" s="201"/>
      <c r="N299" s="202"/>
      <c r="O299" s="202"/>
      <c r="P299" s="202"/>
      <c r="Q299" s="202"/>
      <c r="R299" s="202"/>
      <c r="S299" s="202"/>
      <c r="T299" s="203"/>
      <c r="AT299" s="204" t="s">
        <v>138</v>
      </c>
      <c r="AU299" s="204" t="s">
        <v>83</v>
      </c>
      <c r="AV299" s="13" t="s">
        <v>83</v>
      </c>
      <c r="AW299" s="13" t="s">
        <v>35</v>
      </c>
      <c r="AX299" s="13" t="s">
        <v>81</v>
      </c>
      <c r="AY299" s="204" t="s">
        <v>124</v>
      </c>
    </row>
    <row r="300" spans="1:65" s="2" customFormat="1" ht="21.75" customHeight="1">
      <c r="A300" s="35"/>
      <c r="B300" s="36"/>
      <c r="C300" s="174" t="s">
        <v>505</v>
      </c>
      <c r="D300" s="174" t="s">
        <v>127</v>
      </c>
      <c r="E300" s="175" t="s">
        <v>500</v>
      </c>
      <c r="F300" s="176" t="s">
        <v>501</v>
      </c>
      <c r="G300" s="177" t="s">
        <v>151</v>
      </c>
      <c r="H300" s="178">
        <v>38</v>
      </c>
      <c r="I300" s="179"/>
      <c r="J300" s="180">
        <f>ROUND(I300*H300,2)</f>
        <v>0</v>
      </c>
      <c r="K300" s="176" t="s">
        <v>131</v>
      </c>
      <c r="L300" s="40"/>
      <c r="M300" s="181" t="s">
        <v>19</v>
      </c>
      <c r="N300" s="182" t="s">
        <v>44</v>
      </c>
      <c r="O300" s="65"/>
      <c r="P300" s="183">
        <f>O300*H300</f>
        <v>0</v>
      </c>
      <c r="Q300" s="183">
        <v>0</v>
      </c>
      <c r="R300" s="183">
        <f>Q300*H300</f>
        <v>0</v>
      </c>
      <c r="S300" s="183">
        <v>0</v>
      </c>
      <c r="T300" s="184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85" t="s">
        <v>132</v>
      </c>
      <c r="AT300" s="185" t="s">
        <v>127</v>
      </c>
      <c r="AU300" s="185" t="s">
        <v>83</v>
      </c>
      <c r="AY300" s="18" t="s">
        <v>124</v>
      </c>
      <c r="BE300" s="186">
        <f>IF(N300="základní",J300,0)</f>
        <v>0</v>
      </c>
      <c r="BF300" s="186">
        <f>IF(N300="snížená",J300,0)</f>
        <v>0</v>
      </c>
      <c r="BG300" s="186">
        <f>IF(N300="zákl. přenesená",J300,0)</f>
        <v>0</v>
      </c>
      <c r="BH300" s="186">
        <f>IF(N300="sníž. přenesená",J300,0)</f>
        <v>0</v>
      </c>
      <c r="BI300" s="186">
        <f>IF(N300="nulová",J300,0)</f>
        <v>0</v>
      </c>
      <c r="BJ300" s="18" t="s">
        <v>81</v>
      </c>
      <c r="BK300" s="186">
        <f>ROUND(I300*H300,2)</f>
        <v>0</v>
      </c>
      <c r="BL300" s="18" t="s">
        <v>132</v>
      </c>
      <c r="BM300" s="185" t="s">
        <v>884</v>
      </c>
    </row>
    <row r="301" spans="1:65" s="2" customFormat="1" ht="11.25">
      <c r="A301" s="35"/>
      <c r="B301" s="36"/>
      <c r="C301" s="37"/>
      <c r="D301" s="187" t="s">
        <v>134</v>
      </c>
      <c r="E301" s="37"/>
      <c r="F301" s="188" t="s">
        <v>503</v>
      </c>
      <c r="G301" s="37"/>
      <c r="H301" s="37"/>
      <c r="I301" s="189"/>
      <c r="J301" s="37"/>
      <c r="K301" s="37"/>
      <c r="L301" s="40"/>
      <c r="M301" s="190"/>
      <c r="N301" s="191"/>
      <c r="O301" s="65"/>
      <c r="P301" s="65"/>
      <c r="Q301" s="65"/>
      <c r="R301" s="65"/>
      <c r="S301" s="65"/>
      <c r="T301" s="66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134</v>
      </c>
      <c r="AU301" s="18" t="s">
        <v>83</v>
      </c>
    </row>
    <row r="302" spans="1:65" s="2" customFormat="1" ht="19.5">
      <c r="A302" s="35"/>
      <c r="B302" s="36"/>
      <c r="C302" s="37"/>
      <c r="D302" s="192" t="s">
        <v>136</v>
      </c>
      <c r="E302" s="37"/>
      <c r="F302" s="193" t="s">
        <v>504</v>
      </c>
      <c r="G302" s="37"/>
      <c r="H302" s="37"/>
      <c r="I302" s="189"/>
      <c r="J302" s="37"/>
      <c r="K302" s="37"/>
      <c r="L302" s="40"/>
      <c r="M302" s="190"/>
      <c r="N302" s="191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136</v>
      </c>
      <c r="AU302" s="18" t="s">
        <v>83</v>
      </c>
    </row>
    <row r="303" spans="1:65" s="2" customFormat="1" ht="16.5" customHeight="1">
      <c r="A303" s="35"/>
      <c r="B303" s="36"/>
      <c r="C303" s="174" t="s">
        <v>511</v>
      </c>
      <c r="D303" s="174" t="s">
        <v>127</v>
      </c>
      <c r="E303" s="175" t="s">
        <v>506</v>
      </c>
      <c r="F303" s="176" t="s">
        <v>507</v>
      </c>
      <c r="G303" s="177" t="s">
        <v>151</v>
      </c>
      <c r="H303" s="178">
        <v>76</v>
      </c>
      <c r="I303" s="179"/>
      <c r="J303" s="180">
        <f>ROUND(I303*H303,2)</f>
        <v>0</v>
      </c>
      <c r="K303" s="176" t="s">
        <v>131</v>
      </c>
      <c r="L303" s="40"/>
      <c r="M303" s="181" t="s">
        <v>19</v>
      </c>
      <c r="N303" s="182" t="s">
        <v>44</v>
      </c>
      <c r="O303" s="65"/>
      <c r="P303" s="183">
        <f>O303*H303</f>
        <v>0</v>
      </c>
      <c r="Q303" s="183">
        <v>0</v>
      </c>
      <c r="R303" s="183">
        <f>Q303*H303</f>
        <v>0</v>
      </c>
      <c r="S303" s="183">
        <v>0</v>
      </c>
      <c r="T303" s="184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5" t="s">
        <v>132</v>
      </c>
      <c r="AT303" s="185" t="s">
        <v>127</v>
      </c>
      <c r="AU303" s="185" t="s">
        <v>83</v>
      </c>
      <c r="AY303" s="18" t="s">
        <v>124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18" t="s">
        <v>81</v>
      </c>
      <c r="BK303" s="186">
        <f>ROUND(I303*H303,2)</f>
        <v>0</v>
      </c>
      <c r="BL303" s="18" t="s">
        <v>132</v>
      </c>
      <c r="BM303" s="185" t="s">
        <v>885</v>
      </c>
    </row>
    <row r="304" spans="1:65" s="2" customFormat="1" ht="11.25">
      <c r="A304" s="35"/>
      <c r="B304" s="36"/>
      <c r="C304" s="37"/>
      <c r="D304" s="187" t="s">
        <v>134</v>
      </c>
      <c r="E304" s="37"/>
      <c r="F304" s="188" t="s">
        <v>509</v>
      </c>
      <c r="G304" s="37"/>
      <c r="H304" s="37"/>
      <c r="I304" s="189"/>
      <c r="J304" s="37"/>
      <c r="K304" s="37"/>
      <c r="L304" s="40"/>
      <c r="M304" s="190"/>
      <c r="N304" s="191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134</v>
      </c>
      <c r="AU304" s="18" t="s">
        <v>83</v>
      </c>
    </row>
    <row r="305" spans="1:65" s="13" customFormat="1" ht="11.25">
      <c r="B305" s="194"/>
      <c r="C305" s="195"/>
      <c r="D305" s="192" t="s">
        <v>138</v>
      </c>
      <c r="E305" s="196" t="s">
        <v>19</v>
      </c>
      <c r="F305" s="197" t="s">
        <v>886</v>
      </c>
      <c r="G305" s="195"/>
      <c r="H305" s="198">
        <v>76</v>
      </c>
      <c r="I305" s="199"/>
      <c r="J305" s="195"/>
      <c r="K305" s="195"/>
      <c r="L305" s="200"/>
      <c r="M305" s="201"/>
      <c r="N305" s="202"/>
      <c r="O305" s="202"/>
      <c r="P305" s="202"/>
      <c r="Q305" s="202"/>
      <c r="R305" s="202"/>
      <c r="S305" s="202"/>
      <c r="T305" s="203"/>
      <c r="AT305" s="204" t="s">
        <v>138</v>
      </c>
      <c r="AU305" s="204" t="s">
        <v>83</v>
      </c>
      <c r="AV305" s="13" t="s">
        <v>83</v>
      </c>
      <c r="AW305" s="13" t="s">
        <v>35</v>
      </c>
      <c r="AX305" s="13" t="s">
        <v>81</v>
      </c>
      <c r="AY305" s="204" t="s">
        <v>124</v>
      </c>
    </row>
    <row r="306" spans="1:65" s="2" customFormat="1" ht="16.5" customHeight="1">
      <c r="A306" s="35"/>
      <c r="B306" s="36"/>
      <c r="C306" s="174" t="s">
        <v>519</v>
      </c>
      <c r="D306" s="174" t="s">
        <v>127</v>
      </c>
      <c r="E306" s="175" t="s">
        <v>512</v>
      </c>
      <c r="F306" s="176" t="s">
        <v>513</v>
      </c>
      <c r="G306" s="177" t="s">
        <v>185</v>
      </c>
      <c r="H306" s="178">
        <v>2.1739999999999999</v>
      </c>
      <c r="I306" s="179"/>
      <c r="J306" s="180">
        <f>ROUND(I306*H306,2)</f>
        <v>0</v>
      </c>
      <c r="K306" s="176" t="s">
        <v>19</v>
      </c>
      <c r="L306" s="40"/>
      <c r="M306" s="181" t="s">
        <v>19</v>
      </c>
      <c r="N306" s="182" t="s">
        <v>44</v>
      </c>
      <c r="O306" s="65"/>
      <c r="P306" s="183">
        <f>O306*H306</f>
        <v>0</v>
      </c>
      <c r="Q306" s="183">
        <v>0</v>
      </c>
      <c r="R306" s="183">
        <f>Q306*H306</f>
        <v>0</v>
      </c>
      <c r="S306" s="183">
        <v>0</v>
      </c>
      <c r="T306" s="184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85" t="s">
        <v>132</v>
      </c>
      <c r="AT306" s="185" t="s">
        <v>127</v>
      </c>
      <c r="AU306" s="185" t="s">
        <v>83</v>
      </c>
      <c r="AY306" s="18" t="s">
        <v>124</v>
      </c>
      <c r="BE306" s="186">
        <f>IF(N306="základní",J306,0)</f>
        <v>0</v>
      </c>
      <c r="BF306" s="186">
        <f>IF(N306="snížená",J306,0)</f>
        <v>0</v>
      </c>
      <c r="BG306" s="186">
        <f>IF(N306="zákl. přenesená",J306,0)</f>
        <v>0</v>
      </c>
      <c r="BH306" s="186">
        <f>IF(N306="sníž. přenesená",J306,0)</f>
        <v>0</v>
      </c>
      <c r="BI306" s="186">
        <f>IF(N306="nulová",J306,0)</f>
        <v>0</v>
      </c>
      <c r="BJ306" s="18" t="s">
        <v>81</v>
      </c>
      <c r="BK306" s="186">
        <f>ROUND(I306*H306,2)</f>
        <v>0</v>
      </c>
      <c r="BL306" s="18" t="s">
        <v>132</v>
      </c>
      <c r="BM306" s="185" t="s">
        <v>887</v>
      </c>
    </row>
    <row r="307" spans="1:65" s="2" customFormat="1" ht="19.5">
      <c r="A307" s="35"/>
      <c r="B307" s="36"/>
      <c r="C307" s="37"/>
      <c r="D307" s="192" t="s">
        <v>136</v>
      </c>
      <c r="E307" s="37"/>
      <c r="F307" s="193" t="s">
        <v>515</v>
      </c>
      <c r="G307" s="37"/>
      <c r="H307" s="37"/>
      <c r="I307" s="189"/>
      <c r="J307" s="37"/>
      <c r="K307" s="37"/>
      <c r="L307" s="40"/>
      <c r="M307" s="190"/>
      <c r="N307" s="191"/>
      <c r="O307" s="65"/>
      <c r="P307" s="65"/>
      <c r="Q307" s="65"/>
      <c r="R307" s="65"/>
      <c r="S307" s="65"/>
      <c r="T307" s="66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136</v>
      </c>
      <c r="AU307" s="18" t="s">
        <v>83</v>
      </c>
    </row>
    <row r="308" spans="1:65" s="13" customFormat="1" ht="11.25">
      <c r="B308" s="194"/>
      <c r="C308" s="195"/>
      <c r="D308" s="192" t="s">
        <v>138</v>
      </c>
      <c r="E308" s="196" t="s">
        <v>19</v>
      </c>
      <c r="F308" s="197" t="s">
        <v>888</v>
      </c>
      <c r="G308" s="195"/>
      <c r="H308" s="198">
        <v>0.95</v>
      </c>
      <c r="I308" s="199"/>
      <c r="J308" s="195"/>
      <c r="K308" s="195"/>
      <c r="L308" s="200"/>
      <c r="M308" s="201"/>
      <c r="N308" s="202"/>
      <c r="O308" s="202"/>
      <c r="P308" s="202"/>
      <c r="Q308" s="202"/>
      <c r="R308" s="202"/>
      <c r="S308" s="202"/>
      <c r="T308" s="203"/>
      <c r="AT308" s="204" t="s">
        <v>138</v>
      </c>
      <c r="AU308" s="204" t="s">
        <v>83</v>
      </c>
      <c r="AV308" s="13" t="s">
        <v>83</v>
      </c>
      <c r="AW308" s="13" t="s">
        <v>35</v>
      </c>
      <c r="AX308" s="13" t="s">
        <v>73</v>
      </c>
      <c r="AY308" s="204" t="s">
        <v>124</v>
      </c>
    </row>
    <row r="309" spans="1:65" s="13" customFormat="1" ht="11.25">
      <c r="B309" s="194"/>
      <c r="C309" s="195"/>
      <c r="D309" s="192" t="s">
        <v>138</v>
      </c>
      <c r="E309" s="196" t="s">
        <v>19</v>
      </c>
      <c r="F309" s="197" t="s">
        <v>889</v>
      </c>
      <c r="G309" s="195"/>
      <c r="H309" s="198">
        <v>1.1399999999999999</v>
      </c>
      <c r="I309" s="199"/>
      <c r="J309" s="195"/>
      <c r="K309" s="195"/>
      <c r="L309" s="200"/>
      <c r="M309" s="201"/>
      <c r="N309" s="202"/>
      <c r="O309" s="202"/>
      <c r="P309" s="202"/>
      <c r="Q309" s="202"/>
      <c r="R309" s="202"/>
      <c r="S309" s="202"/>
      <c r="T309" s="203"/>
      <c r="AT309" s="204" t="s">
        <v>138</v>
      </c>
      <c r="AU309" s="204" t="s">
        <v>83</v>
      </c>
      <c r="AV309" s="13" t="s">
        <v>83</v>
      </c>
      <c r="AW309" s="13" t="s">
        <v>35</v>
      </c>
      <c r="AX309" s="13" t="s">
        <v>73</v>
      </c>
      <c r="AY309" s="204" t="s">
        <v>124</v>
      </c>
    </row>
    <row r="310" spans="1:65" s="13" customFormat="1" ht="11.25">
      <c r="B310" s="194"/>
      <c r="C310" s="195"/>
      <c r="D310" s="192" t="s">
        <v>138</v>
      </c>
      <c r="E310" s="196" t="s">
        <v>19</v>
      </c>
      <c r="F310" s="197" t="s">
        <v>890</v>
      </c>
      <c r="G310" s="195"/>
      <c r="H310" s="198">
        <v>8.4000000000000005E-2</v>
      </c>
      <c r="I310" s="199"/>
      <c r="J310" s="195"/>
      <c r="K310" s="195"/>
      <c r="L310" s="200"/>
      <c r="M310" s="201"/>
      <c r="N310" s="202"/>
      <c r="O310" s="202"/>
      <c r="P310" s="202"/>
      <c r="Q310" s="202"/>
      <c r="R310" s="202"/>
      <c r="S310" s="202"/>
      <c r="T310" s="203"/>
      <c r="AT310" s="204" t="s">
        <v>138</v>
      </c>
      <c r="AU310" s="204" t="s">
        <v>83</v>
      </c>
      <c r="AV310" s="13" t="s">
        <v>83</v>
      </c>
      <c r="AW310" s="13" t="s">
        <v>35</v>
      </c>
      <c r="AX310" s="13" t="s">
        <v>73</v>
      </c>
      <c r="AY310" s="204" t="s">
        <v>124</v>
      </c>
    </row>
    <row r="311" spans="1:65" s="14" customFormat="1" ht="11.25">
      <c r="B311" s="215"/>
      <c r="C311" s="216"/>
      <c r="D311" s="192" t="s">
        <v>138</v>
      </c>
      <c r="E311" s="217" t="s">
        <v>19</v>
      </c>
      <c r="F311" s="218" t="s">
        <v>278</v>
      </c>
      <c r="G311" s="216"/>
      <c r="H311" s="219">
        <v>2.1739999999999999</v>
      </c>
      <c r="I311" s="220"/>
      <c r="J311" s="216"/>
      <c r="K311" s="216"/>
      <c r="L311" s="221"/>
      <c r="M311" s="222"/>
      <c r="N311" s="223"/>
      <c r="O311" s="223"/>
      <c r="P311" s="223"/>
      <c r="Q311" s="223"/>
      <c r="R311" s="223"/>
      <c r="S311" s="223"/>
      <c r="T311" s="224"/>
      <c r="AT311" s="225" t="s">
        <v>138</v>
      </c>
      <c r="AU311" s="225" t="s">
        <v>83</v>
      </c>
      <c r="AV311" s="14" t="s">
        <v>132</v>
      </c>
      <c r="AW311" s="14" t="s">
        <v>35</v>
      </c>
      <c r="AX311" s="14" t="s">
        <v>81</v>
      </c>
      <c r="AY311" s="225" t="s">
        <v>124</v>
      </c>
    </row>
    <row r="312" spans="1:65" s="2" customFormat="1" ht="16.5" customHeight="1">
      <c r="A312" s="35"/>
      <c r="B312" s="36"/>
      <c r="C312" s="174" t="s">
        <v>521</v>
      </c>
      <c r="D312" s="174" t="s">
        <v>127</v>
      </c>
      <c r="E312" s="175" t="s">
        <v>522</v>
      </c>
      <c r="F312" s="176" t="s">
        <v>414</v>
      </c>
      <c r="G312" s="177" t="s">
        <v>242</v>
      </c>
      <c r="H312" s="178">
        <v>25.8</v>
      </c>
      <c r="I312" s="179"/>
      <c r="J312" s="180">
        <f>ROUND(I312*H312,2)</f>
        <v>0</v>
      </c>
      <c r="K312" s="176" t="s">
        <v>131</v>
      </c>
      <c r="L312" s="40"/>
      <c r="M312" s="181" t="s">
        <v>19</v>
      </c>
      <c r="N312" s="182" t="s">
        <v>44</v>
      </c>
      <c r="O312" s="65"/>
      <c r="P312" s="183">
        <f>O312*H312</f>
        <v>0</v>
      </c>
      <c r="Q312" s="183">
        <v>0</v>
      </c>
      <c r="R312" s="183">
        <f>Q312*H312</f>
        <v>0</v>
      </c>
      <c r="S312" s="183">
        <v>0</v>
      </c>
      <c r="T312" s="184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85" t="s">
        <v>132</v>
      </c>
      <c r="AT312" s="185" t="s">
        <v>127</v>
      </c>
      <c r="AU312" s="185" t="s">
        <v>83</v>
      </c>
      <c r="AY312" s="18" t="s">
        <v>124</v>
      </c>
      <c r="BE312" s="186">
        <f>IF(N312="základní",J312,0)</f>
        <v>0</v>
      </c>
      <c r="BF312" s="186">
        <f>IF(N312="snížená",J312,0)</f>
        <v>0</v>
      </c>
      <c r="BG312" s="186">
        <f>IF(N312="zákl. přenesená",J312,0)</f>
        <v>0</v>
      </c>
      <c r="BH312" s="186">
        <f>IF(N312="sníž. přenesená",J312,0)</f>
        <v>0</v>
      </c>
      <c r="BI312" s="186">
        <f>IF(N312="nulová",J312,0)</f>
        <v>0</v>
      </c>
      <c r="BJ312" s="18" t="s">
        <v>81</v>
      </c>
      <c r="BK312" s="186">
        <f>ROUND(I312*H312,2)</f>
        <v>0</v>
      </c>
      <c r="BL312" s="18" t="s">
        <v>132</v>
      </c>
      <c r="BM312" s="185" t="s">
        <v>891</v>
      </c>
    </row>
    <row r="313" spans="1:65" s="2" customFormat="1" ht="11.25">
      <c r="A313" s="35"/>
      <c r="B313" s="36"/>
      <c r="C313" s="37"/>
      <c r="D313" s="187" t="s">
        <v>134</v>
      </c>
      <c r="E313" s="37"/>
      <c r="F313" s="188" t="s">
        <v>524</v>
      </c>
      <c r="G313" s="37"/>
      <c r="H313" s="37"/>
      <c r="I313" s="189"/>
      <c r="J313" s="37"/>
      <c r="K313" s="37"/>
      <c r="L313" s="40"/>
      <c r="M313" s="190"/>
      <c r="N313" s="191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134</v>
      </c>
      <c r="AU313" s="18" t="s">
        <v>83</v>
      </c>
    </row>
    <row r="314" spans="1:65" s="2" customFormat="1" ht="29.25">
      <c r="A314" s="35"/>
      <c r="B314" s="36"/>
      <c r="C314" s="37"/>
      <c r="D314" s="192" t="s">
        <v>136</v>
      </c>
      <c r="E314" s="37"/>
      <c r="F314" s="193" t="s">
        <v>417</v>
      </c>
      <c r="G314" s="37"/>
      <c r="H314" s="37"/>
      <c r="I314" s="189"/>
      <c r="J314" s="37"/>
      <c r="K314" s="37"/>
      <c r="L314" s="40"/>
      <c r="M314" s="190"/>
      <c r="N314" s="191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136</v>
      </c>
      <c r="AU314" s="18" t="s">
        <v>83</v>
      </c>
    </row>
    <row r="315" spans="1:65" s="13" customFormat="1" ht="11.25">
      <c r="B315" s="194"/>
      <c r="C315" s="195"/>
      <c r="D315" s="192" t="s">
        <v>138</v>
      </c>
      <c r="E315" s="196" t="s">
        <v>19</v>
      </c>
      <c r="F315" s="197" t="s">
        <v>865</v>
      </c>
      <c r="G315" s="195"/>
      <c r="H315" s="198">
        <v>11.4</v>
      </c>
      <c r="I315" s="199"/>
      <c r="J315" s="195"/>
      <c r="K315" s="195"/>
      <c r="L315" s="200"/>
      <c r="M315" s="201"/>
      <c r="N315" s="202"/>
      <c r="O315" s="202"/>
      <c r="P315" s="202"/>
      <c r="Q315" s="202"/>
      <c r="R315" s="202"/>
      <c r="S315" s="202"/>
      <c r="T315" s="203"/>
      <c r="AT315" s="204" t="s">
        <v>138</v>
      </c>
      <c r="AU315" s="204" t="s">
        <v>83</v>
      </c>
      <c r="AV315" s="13" t="s">
        <v>83</v>
      </c>
      <c r="AW315" s="13" t="s">
        <v>35</v>
      </c>
      <c r="AX315" s="13" t="s">
        <v>73</v>
      </c>
      <c r="AY315" s="204" t="s">
        <v>124</v>
      </c>
    </row>
    <row r="316" spans="1:65" s="13" customFormat="1" ht="11.25">
      <c r="B316" s="194"/>
      <c r="C316" s="195"/>
      <c r="D316" s="192" t="s">
        <v>138</v>
      </c>
      <c r="E316" s="196" t="s">
        <v>19</v>
      </c>
      <c r="F316" s="197" t="s">
        <v>866</v>
      </c>
      <c r="G316" s="195"/>
      <c r="H316" s="198">
        <v>14.4</v>
      </c>
      <c r="I316" s="199"/>
      <c r="J316" s="195"/>
      <c r="K316" s="195"/>
      <c r="L316" s="200"/>
      <c r="M316" s="201"/>
      <c r="N316" s="202"/>
      <c r="O316" s="202"/>
      <c r="P316" s="202"/>
      <c r="Q316" s="202"/>
      <c r="R316" s="202"/>
      <c r="S316" s="202"/>
      <c r="T316" s="203"/>
      <c r="AT316" s="204" t="s">
        <v>138</v>
      </c>
      <c r="AU316" s="204" t="s">
        <v>83</v>
      </c>
      <c r="AV316" s="13" t="s">
        <v>83</v>
      </c>
      <c r="AW316" s="13" t="s">
        <v>35</v>
      </c>
      <c r="AX316" s="13" t="s">
        <v>73</v>
      </c>
      <c r="AY316" s="204" t="s">
        <v>124</v>
      </c>
    </row>
    <row r="317" spans="1:65" s="14" customFormat="1" ht="11.25">
      <c r="B317" s="215"/>
      <c r="C317" s="216"/>
      <c r="D317" s="192" t="s">
        <v>138</v>
      </c>
      <c r="E317" s="217" t="s">
        <v>19</v>
      </c>
      <c r="F317" s="218" t="s">
        <v>278</v>
      </c>
      <c r="G317" s="216"/>
      <c r="H317" s="219">
        <v>25.8</v>
      </c>
      <c r="I317" s="220"/>
      <c r="J317" s="216"/>
      <c r="K317" s="216"/>
      <c r="L317" s="221"/>
      <c r="M317" s="222"/>
      <c r="N317" s="223"/>
      <c r="O317" s="223"/>
      <c r="P317" s="223"/>
      <c r="Q317" s="223"/>
      <c r="R317" s="223"/>
      <c r="S317" s="223"/>
      <c r="T317" s="224"/>
      <c r="AT317" s="225" t="s">
        <v>138</v>
      </c>
      <c r="AU317" s="225" t="s">
        <v>83</v>
      </c>
      <c r="AV317" s="14" t="s">
        <v>132</v>
      </c>
      <c r="AW317" s="14" t="s">
        <v>35</v>
      </c>
      <c r="AX317" s="14" t="s">
        <v>81</v>
      </c>
      <c r="AY317" s="225" t="s">
        <v>124</v>
      </c>
    </row>
    <row r="318" spans="1:65" s="2" customFormat="1" ht="16.5" customHeight="1">
      <c r="A318" s="35"/>
      <c r="B318" s="36"/>
      <c r="C318" s="174" t="s">
        <v>525</v>
      </c>
      <c r="D318" s="174" t="s">
        <v>127</v>
      </c>
      <c r="E318" s="175" t="s">
        <v>526</v>
      </c>
      <c r="F318" s="176" t="s">
        <v>422</v>
      </c>
      <c r="G318" s="177" t="s">
        <v>242</v>
      </c>
      <c r="H318" s="178">
        <v>25.8</v>
      </c>
      <c r="I318" s="179"/>
      <c r="J318" s="180">
        <f>ROUND(I318*H318,2)</f>
        <v>0</v>
      </c>
      <c r="K318" s="176" t="s">
        <v>131</v>
      </c>
      <c r="L318" s="40"/>
      <c r="M318" s="181" t="s">
        <v>19</v>
      </c>
      <c r="N318" s="182" t="s">
        <v>44</v>
      </c>
      <c r="O318" s="65"/>
      <c r="P318" s="183">
        <f>O318*H318</f>
        <v>0</v>
      </c>
      <c r="Q318" s="183">
        <v>0</v>
      </c>
      <c r="R318" s="183">
        <f>Q318*H318</f>
        <v>0</v>
      </c>
      <c r="S318" s="183">
        <v>0</v>
      </c>
      <c r="T318" s="184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85" t="s">
        <v>132</v>
      </c>
      <c r="AT318" s="185" t="s">
        <v>127</v>
      </c>
      <c r="AU318" s="185" t="s">
        <v>83</v>
      </c>
      <c r="AY318" s="18" t="s">
        <v>124</v>
      </c>
      <c r="BE318" s="186">
        <f>IF(N318="základní",J318,0)</f>
        <v>0</v>
      </c>
      <c r="BF318" s="186">
        <f>IF(N318="snížená",J318,0)</f>
        <v>0</v>
      </c>
      <c r="BG318" s="186">
        <f>IF(N318="zákl. přenesená",J318,0)</f>
        <v>0</v>
      </c>
      <c r="BH318" s="186">
        <f>IF(N318="sníž. přenesená",J318,0)</f>
        <v>0</v>
      </c>
      <c r="BI318" s="186">
        <f>IF(N318="nulová",J318,0)</f>
        <v>0</v>
      </c>
      <c r="BJ318" s="18" t="s">
        <v>81</v>
      </c>
      <c r="BK318" s="186">
        <f>ROUND(I318*H318,2)</f>
        <v>0</v>
      </c>
      <c r="BL318" s="18" t="s">
        <v>132</v>
      </c>
      <c r="BM318" s="185" t="s">
        <v>892</v>
      </c>
    </row>
    <row r="319" spans="1:65" s="2" customFormat="1" ht="11.25">
      <c r="A319" s="35"/>
      <c r="B319" s="36"/>
      <c r="C319" s="37"/>
      <c r="D319" s="187" t="s">
        <v>134</v>
      </c>
      <c r="E319" s="37"/>
      <c r="F319" s="188" t="s">
        <v>528</v>
      </c>
      <c r="G319" s="37"/>
      <c r="H319" s="37"/>
      <c r="I319" s="189"/>
      <c r="J319" s="37"/>
      <c r="K319" s="37"/>
      <c r="L319" s="40"/>
      <c r="M319" s="190"/>
      <c r="N319" s="191"/>
      <c r="O319" s="65"/>
      <c r="P319" s="65"/>
      <c r="Q319" s="65"/>
      <c r="R319" s="65"/>
      <c r="S319" s="65"/>
      <c r="T319" s="66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134</v>
      </c>
      <c r="AU319" s="18" t="s">
        <v>83</v>
      </c>
    </row>
    <row r="320" spans="1:65" s="2" customFormat="1" ht="16.5" customHeight="1">
      <c r="A320" s="35"/>
      <c r="B320" s="36"/>
      <c r="C320" s="174" t="s">
        <v>529</v>
      </c>
      <c r="D320" s="174" t="s">
        <v>127</v>
      </c>
      <c r="E320" s="175" t="s">
        <v>530</v>
      </c>
      <c r="F320" s="176" t="s">
        <v>264</v>
      </c>
      <c r="G320" s="177" t="s">
        <v>242</v>
      </c>
      <c r="H320" s="178">
        <v>129</v>
      </c>
      <c r="I320" s="179"/>
      <c r="J320" s="180">
        <f>ROUND(I320*H320,2)</f>
        <v>0</v>
      </c>
      <c r="K320" s="176" t="s">
        <v>131</v>
      </c>
      <c r="L320" s="40"/>
      <c r="M320" s="181" t="s">
        <v>19</v>
      </c>
      <c r="N320" s="182" t="s">
        <v>44</v>
      </c>
      <c r="O320" s="65"/>
      <c r="P320" s="183">
        <f>O320*H320</f>
        <v>0</v>
      </c>
      <c r="Q320" s="183">
        <v>0</v>
      </c>
      <c r="R320" s="183">
        <f>Q320*H320</f>
        <v>0</v>
      </c>
      <c r="S320" s="183">
        <v>0</v>
      </c>
      <c r="T320" s="184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85" t="s">
        <v>132</v>
      </c>
      <c r="AT320" s="185" t="s">
        <v>127</v>
      </c>
      <c r="AU320" s="185" t="s">
        <v>83</v>
      </c>
      <c r="AY320" s="18" t="s">
        <v>124</v>
      </c>
      <c r="BE320" s="186">
        <f>IF(N320="základní",J320,0)</f>
        <v>0</v>
      </c>
      <c r="BF320" s="186">
        <f>IF(N320="snížená",J320,0)</f>
        <v>0</v>
      </c>
      <c r="BG320" s="186">
        <f>IF(N320="zákl. přenesená",J320,0)</f>
        <v>0</v>
      </c>
      <c r="BH320" s="186">
        <f>IF(N320="sníž. přenesená",J320,0)</f>
        <v>0</v>
      </c>
      <c r="BI320" s="186">
        <f>IF(N320="nulová",J320,0)</f>
        <v>0</v>
      </c>
      <c r="BJ320" s="18" t="s">
        <v>81</v>
      </c>
      <c r="BK320" s="186">
        <f>ROUND(I320*H320,2)</f>
        <v>0</v>
      </c>
      <c r="BL320" s="18" t="s">
        <v>132</v>
      </c>
      <c r="BM320" s="185" t="s">
        <v>893</v>
      </c>
    </row>
    <row r="321" spans="1:65" s="2" customFormat="1" ht="11.25">
      <c r="A321" s="35"/>
      <c r="B321" s="36"/>
      <c r="C321" s="37"/>
      <c r="D321" s="187" t="s">
        <v>134</v>
      </c>
      <c r="E321" s="37"/>
      <c r="F321" s="188" t="s">
        <v>532</v>
      </c>
      <c r="G321" s="37"/>
      <c r="H321" s="37"/>
      <c r="I321" s="189"/>
      <c r="J321" s="37"/>
      <c r="K321" s="37"/>
      <c r="L321" s="40"/>
      <c r="M321" s="190"/>
      <c r="N321" s="191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134</v>
      </c>
      <c r="AU321" s="18" t="s">
        <v>83</v>
      </c>
    </row>
    <row r="322" spans="1:65" s="2" customFormat="1" ht="19.5">
      <c r="A322" s="35"/>
      <c r="B322" s="36"/>
      <c r="C322" s="37"/>
      <c r="D322" s="192" t="s">
        <v>136</v>
      </c>
      <c r="E322" s="37"/>
      <c r="F322" s="193" t="s">
        <v>429</v>
      </c>
      <c r="G322" s="37"/>
      <c r="H322" s="37"/>
      <c r="I322" s="189"/>
      <c r="J322" s="37"/>
      <c r="K322" s="37"/>
      <c r="L322" s="40"/>
      <c r="M322" s="190"/>
      <c r="N322" s="191"/>
      <c r="O322" s="65"/>
      <c r="P322" s="65"/>
      <c r="Q322" s="65"/>
      <c r="R322" s="65"/>
      <c r="S322" s="65"/>
      <c r="T322" s="66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136</v>
      </c>
      <c r="AU322" s="18" t="s">
        <v>83</v>
      </c>
    </row>
    <row r="323" spans="1:65" s="13" customFormat="1" ht="11.25">
      <c r="B323" s="194"/>
      <c r="C323" s="195"/>
      <c r="D323" s="192" t="s">
        <v>138</v>
      </c>
      <c r="E323" s="196" t="s">
        <v>19</v>
      </c>
      <c r="F323" s="197" t="s">
        <v>869</v>
      </c>
      <c r="G323" s="195"/>
      <c r="H323" s="198">
        <v>129</v>
      </c>
      <c r="I323" s="199"/>
      <c r="J323" s="195"/>
      <c r="K323" s="195"/>
      <c r="L323" s="200"/>
      <c r="M323" s="201"/>
      <c r="N323" s="202"/>
      <c r="O323" s="202"/>
      <c r="P323" s="202"/>
      <c r="Q323" s="202"/>
      <c r="R323" s="202"/>
      <c r="S323" s="202"/>
      <c r="T323" s="203"/>
      <c r="AT323" s="204" t="s">
        <v>138</v>
      </c>
      <c r="AU323" s="204" t="s">
        <v>83</v>
      </c>
      <c r="AV323" s="13" t="s">
        <v>83</v>
      </c>
      <c r="AW323" s="13" t="s">
        <v>35</v>
      </c>
      <c r="AX323" s="13" t="s">
        <v>81</v>
      </c>
      <c r="AY323" s="204" t="s">
        <v>124</v>
      </c>
    </row>
    <row r="324" spans="1:65" s="12" customFormat="1" ht="22.9" customHeight="1">
      <c r="B324" s="158"/>
      <c r="C324" s="159"/>
      <c r="D324" s="160" t="s">
        <v>72</v>
      </c>
      <c r="E324" s="172" t="s">
        <v>533</v>
      </c>
      <c r="F324" s="172" t="s">
        <v>534</v>
      </c>
      <c r="G324" s="159"/>
      <c r="H324" s="159"/>
      <c r="I324" s="162"/>
      <c r="J324" s="173">
        <f>BK324</f>
        <v>0</v>
      </c>
      <c r="K324" s="159"/>
      <c r="L324" s="164"/>
      <c r="M324" s="165"/>
      <c r="N324" s="166"/>
      <c r="O324" s="166"/>
      <c r="P324" s="167">
        <f>P325</f>
        <v>0</v>
      </c>
      <c r="Q324" s="166"/>
      <c r="R324" s="167">
        <f>R325</f>
        <v>0</v>
      </c>
      <c r="S324" s="166"/>
      <c r="T324" s="168">
        <f>T325</f>
        <v>0</v>
      </c>
      <c r="AR324" s="169" t="s">
        <v>81</v>
      </c>
      <c r="AT324" s="170" t="s">
        <v>72</v>
      </c>
      <c r="AU324" s="170" t="s">
        <v>81</v>
      </c>
      <c r="AY324" s="169" t="s">
        <v>124</v>
      </c>
      <c r="BK324" s="171">
        <f>BK325</f>
        <v>0</v>
      </c>
    </row>
    <row r="325" spans="1:65" s="2" customFormat="1" ht="16.5" customHeight="1">
      <c r="A325" s="35"/>
      <c r="B325" s="36"/>
      <c r="C325" s="174" t="s">
        <v>535</v>
      </c>
      <c r="D325" s="174" t="s">
        <v>127</v>
      </c>
      <c r="E325" s="175" t="s">
        <v>894</v>
      </c>
      <c r="F325" s="176" t="s">
        <v>537</v>
      </c>
      <c r="G325" s="177" t="s">
        <v>185</v>
      </c>
      <c r="H325" s="178">
        <v>9.5030000000000001</v>
      </c>
      <c r="I325" s="179"/>
      <c r="J325" s="180">
        <f>ROUND(I325*H325,2)</f>
        <v>0</v>
      </c>
      <c r="K325" s="176" t="s">
        <v>19</v>
      </c>
      <c r="L325" s="40"/>
      <c r="M325" s="181" t="s">
        <v>19</v>
      </c>
      <c r="N325" s="182" t="s">
        <v>44</v>
      </c>
      <c r="O325" s="65"/>
      <c r="P325" s="183">
        <f>O325*H325</f>
        <v>0</v>
      </c>
      <c r="Q325" s="183">
        <v>0</v>
      </c>
      <c r="R325" s="183">
        <f>Q325*H325</f>
        <v>0</v>
      </c>
      <c r="S325" s="183">
        <v>0</v>
      </c>
      <c r="T325" s="184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85" t="s">
        <v>132</v>
      </c>
      <c r="AT325" s="185" t="s">
        <v>127</v>
      </c>
      <c r="AU325" s="185" t="s">
        <v>83</v>
      </c>
      <c r="AY325" s="18" t="s">
        <v>124</v>
      </c>
      <c r="BE325" s="186">
        <f>IF(N325="základní",J325,0)</f>
        <v>0</v>
      </c>
      <c r="BF325" s="186">
        <f>IF(N325="snížená",J325,0)</f>
        <v>0</v>
      </c>
      <c r="BG325" s="186">
        <f>IF(N325="zákl. přenesená",J325,0)</f>
        <v>0</v>
      </c>
      <c r="BH325" s="186">
        <f>IF(N325="sníž. přenesená",J325,0)</f>
        <v>0</v>
      </c>
      <c r="BI325" s="186">
        <f>IF(N325="nulová",J325,0)</f>
        <v>0</v>
      </c>
      <c r="BJ325" s="18" t="s">
        <v>81</v>
      </c>
      <c r="BK325" s="186">
        <f>ROUND(I325*H325,2)</f>
        <v>0</v>
      </c>
      <c r="BL325" s="18" t="s">
        <v>132</v>
      </c>
      <c r="BM325" s="185" t="s">
        <v>895</v>
      </c>
    </row>
    <row r="326" spans="1:65" s="12" customFormat="1" ht="25.9" customHeight="1">
      <c r="B326" s="158"/>
      <c r="C326" s="159"/>
      <c r="D326" s="160" t="s">
        <v>72</v>
      </c>
      <c r="E326" s="161" t="s">
        <v>540</v>
      </c>
      <c r="F326" s="161" t="s">
        <v>541</v>
      </c>
      <c r="G326" s="159"/>
      <c r="H326" s="159"/>
      <c r="I326" s="162"/>
      <c r="J326" s="163">
        <f>BK326</f>
        <v>0</v>
      </c>
      <c r="K326" s="159"/>
      <c r="L326" s="164"/>
      <c r="M326" s="165"/>
      <c r="N326" s="166"/>
      <c r="O326" s="166"/>
      <c r="P326" s="167">
        <f>P327</f>
        <v>0</v>
      </c>
      <c r="Q326" s="166"/>
      <c r="R326" s="167">
        <f>R327</f>
        <v>0</v>
      </c>
      <c r="S326" s="166"/>
      <c r="T326" s="168">
        <f>T327</f>
        <v>0</v>
      </c>
      <c r="AR326" s="169" t="s">
        <v>155</v>
      </c>
      <c r="AT326" s="170" t="s">
        <v>72</v>
      </c>
      <c r="AU326" s="170" t="s">
        <v>73</v>
      </c>
      <c r="AY326" s="169" t="s">
        <v>124</v>
      </c>
      <c r="BK326" s="171">
        <f>BK327</f>
        <v>0</v>
      </c>
    </row>
    <row r="327" spans="1:65" s="12" customFormat="1" ht="22.9" customHeight="1">
      <c r="B327" s="158"/>
      <c r="C327" s="159"/>
      <c r="D327" s="160" t="s">
        <v>72</v>
      </c>
      <c r="E327" s="172" t="s">
        <v>542</v>
      </c>
      <c r="F327" s="172" t="s">
        <v>543</v>
      </c>
      <c r="G327" s="159"/>
      <c r="H327" s="159"/>
      <c r="I327" s="162"/>
      <c r="J327" s="173">
        <f>BK327</f>
        <v>0</v>
      </c>
      <c r="K327" s="159"/>
      <c r="L327" s="164"/>
      <c r="M327" s="165"/>
      <c r="N327" s="166"/>
      <c r="O327" s="166"/>
      <c r="P327" s="167">
        <f>SUM(P328:P332)</f>
        <v>0</v>
      </c>
      <c r="Q327" s="166"/>
      <c r="R327" s="167">
        <f>SUM(R328:R332)</f>
        <v>0</v>
      </c>
      <c r="S327" s="166"/>
      <c r="T327" s="168">
        <f>SUM(T328:T332)</f>
        <v>0</v>
      </c>
      <c r="AR327" s="169" t="s">
        <v>155</v>
      </c>
      <c r="AT327" s="170" t="s">
        <v>72</v>
      </c>
      <c r="AU327" s="170" t="s">
        <v>81</v>
      </c>
      <c r="AY327" s="169" t="s">
        <v>124</v>
      </c>
      <c r="BK327" s="171">
        <f>SUM(BK328:BK332)</f>
        <v>0</v>
      </c>
    </row>
    <row r="328" spans="1:65" s="2" customFormat="1" ht="16.5" customHeight="1">
      <c r="A328" s="35"/>
      <c r="B328" s="36"/>
      <c r="C328" s="174" t="s">
        <v>544</v>
      </c>
      <c r="D328" s="174" t="s">
        <v>127</v>
      </c>
      <c r="E328" s="175" t="s">
        <v>545</v>
      </c>
      <c r="F328" s="176" t="s">
        <v>546</v>
      </c>
      <c r="G328" s="177" t="s">
        <v>547</v>
      </c>
      <c r="H328" s="178">
        <v>1</v>
      </c>
      <c r="I328" s="179"/>
      <c r="J328" s="180">
        <f>ROUND(I328*H328,2)</f>
        <v>0</v>
      </c>
      <c r="K328" s="176" t="s">
        <v>19</v>
      </c>
      <c r="L328" s="40"/>
      <c r="M328" s="181" t="s">
        <v>19</v>
      </c>
      <c r="N328" s="182" t="s">
        <v>44</v>
      </c>
      <c r="O328" s="65"/>
      <c r="P328" s="183">
        <f>O328*H328</f>
        <v>0</v>
      </c>
      <c r="Q328" s="183">
        <v>0</v>
      </c>
      <c r="R328" s="183">
        <f>Q328*H328</f>
        <v>0</v>
      </c>
      <c r="S328" s="183">
        <v>0</v>
      </c>
      <c r="T328" s="184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85" t="s">
        <v>548</v>
      </c>
      <c r="AT328" s="185" t="s">
        <v>127</v>
      </c>
      <c r="AU328" s="185" t="s">
        <v>83</v>
      </c>
      <c r="AY328" s="18" t="s">
        <v>124</v>
      </c>
      <c r="BE328" s="186">
        <f>IF(N328="základní",J328,0)</f>
        <v>0</v>
      </c>
      <c r="BF328" s="186">
        <f>IF(N328="snížená",J328,0)</f>
        <v>0</v>
      </c>
      <c r="BG328" s="186">
        <f>IF(N328="zákl. přenesená",J328,0)</f>
        <v>0</v>
      </c>
      <c r="BH328" s="186">
        <f>IF(N328="sníž. přenesená",J328,0)</f>
        <v>0</v>
      </c>
      <c r="BI328" s="186">
        <f>IF(N328="nulová",J328,0)</f>
        <v>0</v>
      </c>
      <c r="BJ328" s="18" t="s">
        <v>81</v>
      </c>
      <c r="BK328" s="186">
        <f>ROUND(I328*H328,2)</f>
        <v>0</v>
      </c>
      <c r="BL328" s="18" t="s">
        <v>548</v>
      </c>
      <c r="BM328" s="185" t="s">
        <v>896</v>
      </c>
    </row>
    <row r="329" spans="1:65" s="2" customFormat="1" ht="16.5" customHeight="1">
      <c r="A329" s="35"/>
      <c r="B329" s="36"/>
      <c r="C329" s="174" t="s">
        <v>551</v>
      </c>
      <c r="D329" s="174" t="s">
        <v>127</v>
      </c>
      <c r="E329" s="175" t="s">
        <v>552</v>
      </c>
      <c r="F329" s="176" t="s">
        <v>553</v>
      </c>
      <c r="G329" s="177" t="s">
        <v>547</v>
      </c>
      <c r="H329" s="178">
        <v>1</v>
      </c>
      <c r="I329" s="179"/>
      <c r="J329" s="180">
        <f>ROUND(I329*H329,2)</f>
        <v>0</v>
      </c>
      <c r="K329" s="176" t="s">
        <v>19</v>
      </c>
      <c r="L329" s="40"/>
      <c r="M329" s="181" t="s">
        <v>19</v>
      </c>
      <c r="N329" s="182" t="s">
        <v>44</v>
      </c>
      <c r="O329" s="65"/>
      <c r="P329" s="183">
        <f>O329*H329</f>
        <v>0</v>
      </c>
      <c r="Q329" s="183">
        <v>0</v>
      </c>
      <c r="R329" s="183">
        <f>Q329*H329</f>
        <v>0</v>
      </c>
      <c r="S329" s="183">
        <v>0</v>
      </c>
      <c r="T329" s="184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85" t="s">
        <v>548</v>
      </c>
      <c r="AT329" s="185" t="s">
        <v>127</v>
      </c>
      <c r="AU329" s="185" t="s">
        <v>83</v>
      </c>
      <c r="AY329" s="18" t="s">
        <v>124</v>
      </c>
      <c r="BE329" s="186">
        <f>IF(N329="základní",J329,0)</f>
        <v>0</v>
      </c>
      <c r="BF329" s="186">
        <f>IF(N329="snížená",J329,0)</f>
        <v>0</v>
      </c>
      <c r="BG329" s="186">
        <f>IF(N329="zákl. přenesená",J329,0)</f>
        <v>0</v>
      </c>
      <c r="BH329" s="186">
        <f>IF(N329="sníž. přenesená",J329,0)</f>
        <v>0</v>
      </c>
      <c r="BI329" s="186">
        <f>IF(N329="nulová",J329,0)</f>
        <v>0</v>
      </c>
      <c r="BJ329" s="18" t="s">
        <v>81</v>
      </c>
      <c r="BK329" s="186">
        <f>ROUND(I329*H329,2)</f>
        <v>0</v>
      </c>
      <c r="BL329" s="18" t="s">
        <v>548</v>
      </c>
      <c r="BM329" s="185" t="s">
        <v>897</v>
      </c>
    </row>
    <row r="330" spans="1:65" s="2" customFormat="1" ht="16.5" customHeight="1">
      <c r="A330" s="35"/>
      <c r="B330" s="36"/>
      <c r="C330" s="174" t="s">
        <v>555</v>
      </c>
      <c r="D330" s="174" t="s">
        <v>127</v>
      </c>
      <c r="E330" s="175" t="s">
        <v>556</v>
      </c>
      <c r="F330" s="176" t="s">
        <v>557</v>
      </c>
      <c r="G330" s="177" t="s">
        <v>547</v>
      </c>
      <c r="H330" s="178">
        <v>1</v>
      </c>
      <c r="I330" s="179"/>
      <c r="J330" s="180">
        <f>ROUND(I330*H330,2)</f>
        <v>0</v>
      </c>
      <c r="K330" s="176" t="s">
        <v>19</v>
      </c>
      <c r="L330" s="40"/>
      <c r="M330" s="181" t="s">
        <v>19</v>
      </c>
      <c r="N330" s="182" t="s">
        <v>44</v>
      </c>
      <c r="O330" s="65"/>
      <c r="P330" s="183">
        <f>O330*H330</f>
        <v>0</v>
      </c>
      <c r="Q330" s="183">
        <v>0</v>
      </c>
      <c r="R330" s="183">
        <f>Q330*H330</f>
        <v>0</v>
      </c>
      <c r="S330" s="183">
        <v>0</v>
      </c>
      <c r="T330" s="184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85" t="s">
        <v>548</v>
      </c>
      <c r="AT330" s="185" t="s">
        <v>127</v>
      </c>
      <c r="AU330" s="185" t="s">
        <v>83</v>
      </c>
      <c r="AY330" s="18" t="s">
        <v>124</v>
      </c>
      <c r="BE330" s="186">
        <f>IF(N330="základní",J330,0)</f>
        <v>0</v>
      </c>
      <c r="BF330" s="186">
        <f>IF(N330="snížená",J330,0)</f>
        <v>0</v>
      </c>
      <c r="BG330" s="186">
        <f>IF(N330="zákl. přenesená",J330,0)</f>
        <v>0</v>
      </c>
      <c r="BH330" s="186">
        <f>IF(N330="sníž. přenesená",J330,0)</f>
        <v>0</v>
      </c>
      <c r="BI330" s="186">
        <f>IF(N330="nulová",J330,0)</f>
        <v>0</v>
      </c>
      <c r="BJ330" s="18" t="s">
        <v>81</v>
      </c>
      <c r="BK330" s="186">
        <f>ROUND(I330*H330,2)</f>
        <v>0</v>
      </c>
      <c r="BL330" s="18" t="s">
        <v>548</v>
      </c>
      <c r="BM330" s="185" t="s">
        <v>898</v>
      </c>
    </row>
    <row r="331" spans="1:65" s="2" customFormat="1" ht="16.5" customHeight="1">
      <c r="A331" s="35"/>
      <c r="B331" s="36"/>
      <c r="C331" s="174" t="s">
        <v>559</v>
      </c>
      <c r="D331" s="174" t="s">
        <v>127</v>
      </c>
      <c r="E331" s="175" t="s">
        <v>560</v>
      </c>
      <c r="F331" s="176" t="s">
        <v>561</v>
      </c>
      <c r="G331" s="177" t="s">
        <v>547</v>
      </c>
      <c r="H331" s="178">
        <v>1</v>
      </c>
      <c r="I331" s="179"/>
      <c r="J331" s="180">
        <f>ROUND(I331*H331,2)</f>
        <v>0</v>
      </c>
      <c r="K331" s="176" t="s">
        <v>19</v>
      </c>
      <c r="L331" s="40"/>
      <c r="M331" s="181" t="s">
        <v>19</v>
      </c>
      <c r="N331" s="182" t="s">
        <v>44</v>
      </c>
      <c r="O331" s="65"/>
      <c r="P331" s="183">
        <f>O331*H331</f>
        <v>0</v>
      </c>
      <c r="Q331" s="183">
        <v>0</v>
      </c>
      <c r="R331" s="183">
        <f>Q331*H331</f>
        <v>0</v>
      </c>
      <c r="S331" s="183">
        <v>0</v>
      </c>
      <c r="T331" s="184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85" t="s">
        <v>548</v>
      </c>
      <c r="AT331" s="185" t="s">
        <v>127</v>
      </c>
      <c r="AU331" s="185" t="s">
        <v>83</v>
      </c>
      <c r="AY331" s="18" t="s">
        <v>124</v>
      </c>
      <c r="BE331" s="186">
        <f>IF(N331="základní",J331,0)</f>
        <v>0</v>
      </c>
      <c r="BF331" s="186">
        <f>IF(N331="snížená",J331,0)</f>
        <v>0</v>
      </c>
      <c r="BG331" s="186">
        <f>IF(N331="zákl. přenesená",J331,0)</f>
        <v>0</v>
      </c>
      <c r="BH331" s="186">
        <f>IF(N331="sníž. přenesená",J331,0)</f>
        <v>0</v>
      </c>
      <c r="BI331" s="186">
        <f>IF(N331="nulová",J331,0)</f>
        <v>0</v>
      </c>
      <c r="BJ331" s="18" t="s">
        <v>81</v>
      </c>
      <c r="BK331" s="186">
        <f>ROUND(I331*H331,2)</f>
        <v>0</v>
      </c>
      <c r="BL331" s="18" t="s">
        <v>548</v>
      </c>
      <c r="BM331" s="185" t="s">
        <v>899</v>
      </c>
    </row>
    <row r="332" spans="1:65" s="2" customFormat="1" ht="19.5">
      <c r="A332" s="35"/>
      <c r="B332" s="36"/>
      <c r="C332" s="37"/>
      <c r="D332" s="192" t="s">
        <v>136</v>
      </c>
      <c r="E332" s="37"/>
      <c r="F332" s="193" t="s">
        <v>563</v>
      </c>
      <c r="G332" s="37"/>
      <c r="H332" s="37"/>
      <c r="I332" s="189"/>
      <c r="J332" s="37"/>
      <c r="K332" s="37"/>
      <c r="L332" s="40"/>
      <c r="M332" s="226"/>
      <c r="N332" s="227"/>
      <c r="O332" s="228"/>
      <c r="P332" s="228"/>
      <c r="Q332" s="228"/>
      <c r="R332" s="228"/>
      <c r="S332" s="228"/>
      <c r="T332" s="229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136</v>
      </c>
      <c r="AU332" s="18" t="s">
        <v>83</v>
      </c>
    </row>
    <row r="333" spans="1:65" s="2" customFormat="1" ht="6.95" customHeight="1">
      <c r="A333" s="35"/>
      <c r="B333" s="48"/>
      <c r="C333" s="49"/>
      <c r="D333" s="49"/>
      <c r="E333" s="49"/>
      <c r="F333" s="49"/>
      <c r="G333" s="49"/>
      <c r="H333" s="49"/>
      <c r="I333" s="49"/>
      <c r="J333" s="49"/>
      <c r="K333" s="49"/>
      <c r="L333" s="40"/>
      <c r="M333" s="35"/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</row>
  </sheetData>
  <sheetProtection algorithmName="SHA-512" hashValue="n2kPxsDz+Lc8x89kxdAHzIP+0Rsn8sm+pIzE7T6GRvMLWYHEmX3fEvhX3D1SebC+ByuRr+gR/cxKDIcuFPyNjw==" saltValue="8Dy4ZFczKq1BMLpMbbPB44lZgPRIIvVi+BoL0hQcwGW4fv4c0ySB5KBJCiRvgvgXEKEtFManFbxHGfgvYI4w9w==" spinCount="100000" sheet="1" objects="1" scenarios="1" formatColumns="0" formatRows="0" autoFilter="0"/>
  <autoFilter ref="C87:K332" xr:uid="{00000000-0009-0000-0000-000003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300-000000000000}"/>
    <hyperlink ref="F96" r:id="rId2" xr:uid="{00000000-0004-0000-0300-000001000000}"/>
    <hyperlink ref="F99" r:id="rId3" xr:uid="{00000000-0004-0000-0300-000002000000}"/>
    <hyperlink ref="F102" r:id="rId4" xr:uid="{00000000-0004-0000-0300-000003000000}"/>
    <hyperlink ref="F107" r:id="rId5" xr:uid="{00000000-0004-0000-0300-000004000000}"/>
    <hyperlink ref="F120" r:id="rId6" xr:uid="{00000000-0004-0000-0300-000005000000}"/>
    <hyperlink ref="F122" r:id="rId7" xr:uid="{00000000-0004-0000-0300-000006000000}"/>
    <hyperlink ref="F128" r:id="rId8" xr:uid="{00000000-0004-0000-0300-000007000000}"/>
    <hyperlink ref="F134" r:id="rId9" xr:uid="{00000000-0004-0000-0300-000008000000}"/>
    <hyperlink ref="F137" r:id="rId10" xr:uid="{00000000-0004-0000-0300-000009000000}"/>
    <hyperlink ref="F143" r:id="rId11" xr:uid="{00000000-0004-0000-0300-00000A000000}"/>
    <hyperlink ref="F146" r:id="rId12" xr:uid="{00000000-0004-0000-0300-00000B000000}"/>
    <hyperlink ref="F150" r:id="rId13" xr:uid="{00000000-0004-0000-0300-00000C000000}"/>
    <hyperlink ref="F152" r:id="rId14" xr:uid="{00000000-0004-0000-0300-00000D000000}"/>
    <hyperlink ref="F157" r:id="rId15" xr:uid="{00000000-0004-0000-0300-00000E000000}"/>
    <hyperlink ref="F162" r:id="rId16" xr:uid="{00000000-0004-0000-0300-00000F000000}"/>
    <hyperlink ref="F179" r:id="rId17" xr:uid="{00000000-0004-0000-0300-000010000000}"/>
    <hyperlink ref="F186" r:id="rId18" xr:uid="{00000000-0004-0000-0300-000011000000}"/>
    <hyperlink ref="F190" r:id="rId19" xr:uid="{00000000-0004-0000-0300-000012000000}"/>
    <hyperlink ref="F192" r:id="rId20" xr:uid="{00000000-0004-0000-0300-000013000000}"/>
    <hyperlink ref="F196" r:id="rId21" xr:uid="{00000000-0004-0000-0300-000014000000}"/>
    <hyperlink ref="F200" r:id="rId22" xr:uid="{00000000-0004-0000-0300-000015000000}"/>
    <hyperlink ref="F204" r:id="rId23" xr:uid="{00000000-0004-0000-0300-000016000000}"/>
    <hyperlink ref="F212" r:id="rId24" xr:uid="{00000000-0004-0000-0300-000017000000}"/>
    <hyperlink ref="F228" r:id="rId25" xr:uid="{00000000-0004-0000-0300-000018000000}"/>
    <hyperlink ref="F232" r:id="rId26" xr:uid="{00000000-0004-0000-0300-000019000000}"/>
    <hyperlink ref="F238" r:id="rId27" xr:uid="{00000000-0004-0000-0300-00001A000000}"/>
    <hyperlink ref="F240" r:id="rId28" xr:uid="{00000000-0004-0000-0300-00001B000000}"/>
    <hyperlink ref="F255" r:id="rId29" xr:uid="{00000000-0004-0000-0300-00001C000000}"/>
    <hyperlink ref="F259" r:id="rId30" xr:uid="{00000000-0004-0000-0300-00001D000000}"/>
    <hyperlink ref="F265" r:id="rId31" xr:uid="{00000000-0004-0000-0300-00001E000000}"/>
    <hyperlink ref="F267" r:id="rId32" xr:uid="{00000000-0004-0000-0300-00001F000000}"/>
    <hyperlink ref="F272" r:id="rId33" xr:uid="{00000000-0004-0000-0300-000020000000}"/>
    <hyperlink ref="F276" r:id="rId34" xr:uid="{00000000-0004-0000-0300-000021000000}"/>
    <hyperlink ref="F280" r:id="rId35" xr:uid="{00000000-0004-0000-0300-000022000000}"/>
    <hyperlink ref="F293" r:id="rId36" xr:uid="{00000000-0004-0000-0300-000023000000}"/>
    <hyperlink ref="F297" r:id="rId37" xr:uid="{00000000-0004-0000-0300-000024000000}"/>
    <hyperlink ref="F301" r:id="rId38" xr:uid="{00000000-0004-0000-0300-000025000000}"/>
    <hyperlink ref="F304" r:id="rId39" xr:uid="{00000000-0004-0000-0300-000026000000}"/>
    <hyperlink ref="F313" r:id="rId40" xr:uid="{00000000-0004-0000-0300-000027000000}"/>
    <hyperlink ref="F319" r:id="rId41" xr:uid="{00000000-0004-0000-0300-000028000000}"/>
    <hyperlink ref="F321" r:id="rId42" xr:uid="{00000000-0004-0000-0300-00002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33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8" t="s">
        <v>92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93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57" t="str">
        <f>'Rekapitulace stavby'!K6</f>
        <v>PD – Výsadby BK16d, BK17a, BK17b a BC10 v k.ú. Veselí-Předměstí</v>
      </c>
      <c r="F7" s="358"/>
      <c r="G7" s="358"/>
      <c r="H7" s="358"/>
      <c r="L7" s="21"/>
    </row>
    <row r="8" spans="1:46" s="2" customFormat="1" ht="12" customHeight="1">
      <c r="A8" s="35"/>
      <c r="B8" s="40"/>
      <c r="C8" s="35"/>
      <c r="D8" s="106" t="s">
        <v>94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59" t="s">
        <v>900</v>
      </c>
      <c r="F9" s="360"/>
      <c r="G9" s="360"/>
      <c r="H9" s="360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25. 11. 2023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1" t="str">
        <f>'Rekapitulace stavby'!E14</f>
        <v>Vyplň údaj</v>
      </c>
      <c r="F18" s="362"/>
      <c r="G18" s="362"/>
      <c r="H18" s="362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 xml:space="preserve"> </v>
      </c>
      <c r="F21" s="35"/>
      <c r="G21" s="35"/>
      <c r="H21" s="35"/>
      <c r="I21" s="106" t="s">
        <v>29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36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3" t="s">
        <v>19</v>
      </c>
      <c r="F27" s="363"/>
      <c r="G27" s="363"/>
      <c r="H27" s="363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ROUND(J88,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ROUND((SUM(BE88:BE335)),  2)</f>
        <v>0</v>
      </c>
      <c r="G33" s="35"/>
      <c r="H33" s="35"/>
      <c r="I33" s="119">
        <v>0.21</v>
      </c>
      <c r="J33" s="118">
        <f>ROUND(((SUM(BE88:BE335))*I33),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ROUND((SUM(BF88:BF335)),  2)</f>
        <v>0</v>
      </c>
      <c r="G34" s="35"/>
      <c r="H34" s="35"/>
      <c r="I34" s="119">
        <v>0.12</v>
      </c>
      <c r="J34" s="118">
        <f>ROUND(((SUM(BF88:BF335))*I34),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ROUND((SUM(BG88:BG335)),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ROUND((SUM(BH88:BH335)),  2)</f>
        <v>0</v>
      </c>
      <c r="G36" s="35"/>
      <c r="H36" s="35"/>
      <c r="I36" s="119">
        <v>0.12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ROUND((SUM(BI88:BI335)),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96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4" t="str">
        <f>E7</f>
        <v>PD – Výsadby BK16d, BK17a, BK17b a BC10 v k.ú. Veselí-Předměstí</v>
      </c>
      <c r="F48" s="365"/>
      <c r="G48" s="365"/>
      <c r="H48" s="365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94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17" t="str">
        <f>E9</f>
        <v>BK16d - Biokoridor BK16d (oblasti E, F)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Veselí nad Moravou</v>
      </c>
      <c r="G52" s="37"/>
      <c r="H52" s="37"/>
      <c r="I52" s="30" t="s">
        <v>23</v>
      </c>
      <c r="J52" s="60" t="str">
        <f>IF(J12="","",J12)</f>
        <v>25. 11. 2023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KPÚ pro JMK, pobočka Hodonín</v>
      </c>
      <c r="G54" s="37"/>
      <c r="H54" s="37"/>
      <c r="I54" s="30" t="s">
        <v>33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97</v>
      </c>
      <c r="D57" s="132"/>
      <c r="E57" s="132"/>
      <c r="F57" s="132"/>
      <c r="G57" s="132"/>
      <c r="H57" s="132"/>
      <c r="I57" s="132"/>
      <c r="J57" s="133" t="s">
        <v>98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99</v>
      </c>
    </row>
    <row r="60" spans="1:47" s="9" customFormat="1" ht="24.95" customHeight="1">
      <c r="B60" s="135"/>
      <c r="C60" s="136"/>
      <c r="D60" s="137" t="s">
        <v>100</v>
      </c>
      <c r="E60" s="138"/>
      <c r="F60" s="138"/>
      <c r="G60" s="138"/>
      <c r="H60" s="138"/>
      <c r="I60" s="138"/>
      <c r="J60" s="139">
        <f>J89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101</v>
      </c>
      <c r="E61" s="144"/>
      <c r="F61" s="144"/>
      <c r="G61" s="144"/>
      <c r="H61" s="144"/>
      <c r="I61" s="144"/>
      <c r="J61" s="145">
        <f>J90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102</v>
      </c>
      <c r="E62" s="144"/>
      <c r="F62" s="144"/>
      <c r="G62" s="144"/>
      <c r="H62" s="144"/>
      <c r="I62" s="144"/>
      <c r="J62" s="145">
        <f>J155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103</v>
      </c>
      <c r="E63" s="144"/>
      <c r="F63" s="144"/>
      <c r="G63" s="144"/>
      <c r="H63" s="144"/>
      <c r="I63" s="144"/>
      <c r="J63" s="145">
        <f>J202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104</v>
      </c>
      <c r="E64" s="144"/>
      <c r="F64" s="144"/>
      <c r="G64" s="144"/>
      <c r="H64" s="144"/>
      <c r="I64" s="144"/>
      <c r="J64" s="145">
        <f>J243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105</v>
      </c>
      <c r="E65" s="144"/>
      <c r="F65" s="144"/>
      <c r="G65" s="144"/>
      <c r="H65" s="144"/>
      <c r="I65" s="144"/>
      <c r="J65" s="145">
        <f>J271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106</v>
      </c>
      <c r="E66" s="144"/>
      <c r="F66" s="144"/>
      <c r="G66" s="144"/>
      <c r="H66" s="144"/>
      <c r="I66" s="144"/>
      <c r="J66" s="145">
        <f>J326</f>
        <v>0</v>
      </c>
      <c r="K66" s="142"/>
      <c r="L66" s="146"/>
    </row>
    <row r="67" spans="1:31" s="9" customFormat="1" ht="24.95" customHeight="1">
      <c r="B67" s="135"/>
      <c r="C67" s="136"/>
      <c r="D67" s="137" t="s">
        <v>107</v>
      </c>
      <c r="E67" s="138"/>
      <c r="F67" s="138"/>
      <c r="G67" s="138"/>
      <c r="H67" s="138"/>
      <c r="I67" s="138"/>
      <c r="J67" s="139">
        <f>J329</f>
        <v>0</v>
      </c>
      <c r="K67" s="136"/>
      <c r="L67" s="140"/>
    </row>
    <row r="68" spans="1:31" s="10" customFormat="1" ht="19.899999999999999" customHeight="1">
      <c r="B68" s="141"/>
      <c r="C68" s="142"/>
      <c r="D68" s="143" t="s">
        <v>108</v>
      </c>
      <c r="E68" s="144"/>
      <c r="F68" s="144"/>
      <c r="G68" s="144"/>
      <c r="H68" s="144"/>
      <c r="I68" s="144"/>
      <c r="J68" s="145">
        <f>J330</f>
        <v>0</v>
      </c>
      <c r="K68" s="142"/>
      <c r="L68" s="146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5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5" customHeight="1">
      <c r="A75" s="35"/>
      <c r="B75" s="36"/>
      <c r="C75" s="24" t="s">
        <v>109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64" t="str">
        <f>E7</f>
        <v>PD – Výsadby BK16d, BK17a, BK17b a BC10 v k.ú. Veselí-Předměstí</v>
      </c>
      <c r="F78" s="365"/>
      <c r="G78" s="365"/>
      <c r="H78" s="365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94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17" t="str">
        <f>E9</f>
        <v>BK16d - Biokoridor BK16d (oblasti E, F)</v>
      </c>
      <c r="F80" s="366"/>
      <c r="G80" s="366"/>
      <c r="H80" s="366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F12</f>
        <v>Veselí nad Moravou</v>
      </c>
      <c r="G82" s="37"/>
      <c r="H82" s="37"/>
      <c r="I82" s="30" t="s">
        <v>23</v>
      </c>
      <c r="J82" s="60" t="str">
        <f>IF(J12="","",J12)</f>
        <v>25. 11. 2023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25</v>
      </c>
      <c r="D84" s="37"/>
      <c r="E84" s="37"/>
      <c r="F84" s="28" t="str">
        <f>E15</f>
        <v>KPÚ pro JMK, pobočka Hodonín</v>
      </c>
      <c r="G84" s="37"/>
      <c r="H84" s="37"/>
      <c r="I84" s="30" t="s">
        <v>33</v>
      </c>
      <c r="J84" s="33" t="str">
        <f>E21</f>
        <v xml:space="preserve"> 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31</v>
      </c>
      <c r="D85" s="37"/>
      <c r="E85" s="37"/>
      <c r="F85" s="28" t="str">
        <f>IF(E18="","",E18)</f>
        <v>Vyplň údaj</v>
      </c>
      <c r="G85" s="37"/>
      <c r="H85" s="37"/>
      <c r="I85" s="30" t="s">
        <v>36</v>
      </c>
      <c r="J85" s="33" t="str">
        <f>E24</f>
        <v xml:space="preserve"> 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47"/>
      <c r="B87" s="148"/>
      <c r="C87" s="149" t="s">
        <v>110</v>
      </c>
      <c r="D87" s="150" t="s">
        <v>58</v>
      </c>
      <c r="E87" s="150" t="s">
        <v>54</v>
      </c>
      <c r="F87" s="150" t="s">
        <v>55</v>
      </c>
      <c r="G87" s="150" t="s">
        <v>111</v>
      </c>
      <c r="H87" s="150" t="s">
        <v>112</v>
      </c>
      <c r="I87" s="150" t="s">
        <v>113</v>
      </c>
      <c r="J87" s="150" t="s">
        <v>98</v>
      </c>
      <c r="K87" s="151" t="s">
        <v>114</v>
      </c>
      <c r="L87" s="152"/>
      <c r="M87" s="69" t="s">
        <v>19</v>
      </c>
      <c r="N87" s="70" t="s">
        <v>43</v>
      </c>
      <c r="O87" s="70" t="s">
        <v>115</v>
      </c>
      <c r="P87" s="70" t="s">
        <v>116</v>
      </c>
      <c r="Q87" s="70" t="s">
        <v>117</v>
      </c>
      <c r="R87" s="70" t="s">
        <v>118</v>
      </c>
      <c r="S87" s="70" t="s">
        <v>119</v>
      </c>
      <c r="T87" s="71" t="s">
        <v>120</v>
      </c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</row>
    <row r="88" spans="1:65" s="2" customFormat="1" ht="22.9" customHeight="1">
      <c r="A88" s="35"/>
      <c r="B88" s="36"/>
      <c r="C88" s="76" t="s">
        <v>121</v>
      </c>
      <c r="D88" s="37"/>
      <c r="E88" s="37"/>
      <c r="F88" s="37"/>
      <c r="G88" s="37"/>
      <c r="H88" s="37"/>
      <c r="I88" s="37"/>
      <c r="J88" s="153">
        <f>BK88</f>
        <v>0</v>
      </c>
      <c r="K88" s="37"/>
      <c r="L88" s="40"/>
      <c r="M88" s="72"/>
      <c r="N88" s="154"/>
      <c r="O88" s="73"/>
      <c r="P88" s="155">
        <f>P89+P329</f>
        <v>0</v>
      </c>
      <c r="Q88" s="73"/>
      <c r="R88" s="155">
        <f>R89+R329</f>
        <v>31.040373300000002</v>
      </c>
      <c r="S88" s="73"/>
      <c r="T88" s="156">
        <f>T89+T329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72</v>
      </c>
      <c r="AU88" s="18" t="s">
        <v>99</v>
      </c>
      <c r="BK88" s="157">
        <f>BK89+BK329</f>
        <v>0</v>
      </c>
    </row>
    <row r="89" spans="1:65" s="12" customFormat="1" ht="25.9" customHeight="1">
      <c r="B89" s="158"/>
      <c r="C89" s="159"/>
      <c r="D89" s="160" t="s">
        <v>72</v>
      </c>
      <c r="E89" s="161" t="s">
        <v>122</v>
      </c>
      <c r="F89" s="161" t="s">
        <v>123</v>
      </c>
      <c r="G89" s="159"/>
      <c r="H89" s="159"/>
      <c r="I89" s="162"/>
      <c r="J89" s="163">
        <f>BK89</f>
        <v>0</v>
      </c>
      <c r="K89" s="159"/>
      <c r="L89" s="164"/>
      <c r="M89" s="165"/>
      <c r="N89" s="166"/>
      <c r="O89" s="166"/>
      <c r="P89" s="167">
        <f>P90+P155+P202+P243+P271+P326</f>
        <v>0</v>
      </c>
      <c r="Q89" s="166"/>
      <c r="R89" s="167">
        <f>R90+R155+R202+R243+R271+R326</f>
        <v>31.040373300000002</v>
      </c>
      <c r="S89" s="166"/>
      <c r="T89" s="168">
        <f>T90+T155+T202+T243+T271+T326</f>
        <v>0</v>
      </c>
      <c r="AR89" s="169" t="s">
        <v>81</v>
      </c>
      <c r="AT89" s="170" t="s">
        <v>72</v>
      </c>
      <c r="AU89" s="170" t="s">
        <v>73</v>
      </c>
      <c r="AY89" s="169" t="s">
        <v>124</v>
      </c>
      <c r="BK89" s="171">
        <f>BK90+BK155+BK202+BK243+BK271+BK326</f>
        <v>0</v>
      </c>
    </row>
    <row r="90" spans="1:65" s="12" customFormat="1" ht="22.9" customHeight="1">
      <c r="B90" s="158"/>
      <c r="C90" s="159"/>
      <c r="D90" s="160" t="s">
        <v>72</v>
      </c>
      <c r="E90" s="172" t="s">
        <v>125</v>
      </c>
      <c r="F90" s="172" t="s">
        <v>126</v>
      </c>
      <c r="G90" s="159"/>
      <c r="H90" s="159"/>
      <c r="I90" s="162"/>
      <c r="J90" s="173">
        <f>BK90</f>
        <v>0</v>
      </c>
      <c r="K90" s="159"/>
      <c r="L90" s="164"/>
      <c r="M90" s="165"/>
      <c r="N90" s="166"/>
      <c r="O90" s="166"/>
      <c r="P90" s="167">
        <f>SUM(P91:P154)</f>
        <v>0</v>
      </c>
      <c r="Q90" s="166"/>
      <c r="R90" s="167">
        <f>SUM(R91:R154)</f>
        <v>17.639025800000002</v>
      </c>
      <c r="S90" s="166"/>
      <c r="T90" s="168">
        <f>SUM(T91:T154)</f>
        <v>0</v>
      </c>
      <c r="AR90" s="169" t="s">
        <v>81</v>
      </c>
      <c r="AT90" s="170" t="s">
        <v>72</v>
      </c>
      <c r="AU90" s="170" t="s">
        <v>81</v>
      </c>
      <c r="AY90" s="169" t="s">
        <v>124</v>
      </c>
      <c r="BK90" s="171">
        <f>SUM(BK91:BK154)</f>
        <v>0</v>
      </c>
    </row>
    <row r="91" spans="1:65" s="2" customFormat="1" ht="16.5" customHeight="1">
      <c r="A91" s="35"/>
      <c r="B91" s="36"/>
      <c r="C91" s="174" t="s">
        <v>81</v>
      </c>
      <c r="D91" s="174" t="s">
        <v>127</v>
      </c>
      <c r="E91" s="175" t="s">
        <v>128</v>
      </c>
      <c r="F91" s="176" t="s">
        <v>566</v>
      </c>
      <c r="G91" s="177" t="s">
        <v>130</v>
      </c>
      <c r="H91" s="178">
        <v>9536</v>
      </c>
      <c r="I91" s="179"/>
      <c r="J91" s="180">
        <f>ROUND(I91*H91,2)</f>
        <v>0</v>
      </c>
      <c r="K91" s="176" t="s">
        <v>131</v>
      </c>
      <c r="L91" s="40"/>
      <c r="M91" s="181" t="s">
        <v>19</v>
      </c>
      <c r="N91" s="182" t="s">
        <v>44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132</v>
      </c>
      <c r="AT91" s="185" t="s">
        <v>127</v>
      </c>
      <c r="AU91" s="185" t="s">
        <v>83</v>
      </c>
      <c r="AY91" s="18" t="s">
        <v>124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81</v>
      </c>
      <c r="BK91" s="186">
        <f>ROUND(I91*H91,2)</f>
        <v>0</v>
      </c>
      <c r="BL91" s="18" t="s">
        <v>132</v>
      </c>
      <c r="BM91" s="185" t="s">
        <v>901</v>
      </c>
    </row>
    <row r="92" spans="1:65" s="2" customFormat="1" ht="11.25">
      <c r="A92" s="35"/>
      <c r="B92" s="36"/>
      <c r="C92" s="37"/>
      <c r="D92" s="187" t="s">
        <v>134</v>
      </c>
      <c r="E92" s="37"/>
      <c r="F92" s="188" t="s">
        <v>135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134</v>
      </c>
      <c r="AU92" s="18" t="s">
        <v>83</v>
      </c>
    </row>
    <row r="93" spans="1:65" s="2" customFormat="1" ht="19.5">
      <c r="A93" s="35"/>
      <c r="B93" s="36"/>
      <c r="C93" s="37"/>
      <c r="D93" s="192" t="s">
        <v>136</v>
      </c>
      <c r="E93" s="37"/>
      <c r="F93" s="193" t="s">
        <v>137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136</v>
      </c>
      <c r="AU93" s="18" t="s">
        <v>83</v>
      </c>
    </row>
    <row r="94" spans="1:65" s="13" customFormat="1" ht="11.25">
      <c r="B94" s="194"/>
      <c r="C94" s="195"/>
      <c r="D94" s="192" t="s">
        <v>138</v>
      </c>
      <c r="E94" s="196" t="s">
        <v>19</v>
      </c>
      <c r="F94" s="197" t="s">
        <v>902</v>
      </c>
      <c r="G94" s="195"/>
      <c r="H94" s="198">
        <v>9536</v>
      </c>
      <c r="I94" s="199"/>
      <c r="J94" s="195"/>
      <c r="K94" s="195"/>
      <c r="L94" s="200"/>
      <c r="M94" s="201"/>
      <c r="N94" s="202"/>
      <c r="O94" s="202"/>
      <c r="P94" s="202"/>
      <c r="Q94" s="202"/>
      <c r="R94" s="202"/>
      <c r="S94" s="202"/>
      <c r="T94" s="203"/>
      <c r="AT94" s="204" t="s">
        <v>138</v>
      </c>
      <c r="AU94" s="204" t="s">
        <v>83</v>
      </c>
      <c r="AV94" s="13" t="s">
        <v>83</v>
      </c>
      <c r="AW94" s="13" t="s">
        <v>35</v>
      </c>
      <c r="AX94" s="13" t="s">
        <v>81</v>
      </c>
      <c r="AY94" s="204" t="s">
        <v>124</v>
      </c>
    </row>
    <row r="95" spans="1:65" s="2" customFormat="1" ht="16.5" customHeight="1">
      <c r="A95" s="35"/>
      <c r="B95" s="36"/>
      <c r="C95" s="174" t="s">
        <v>83</v>
      </c>
      <c r="D95" s="174" t="s">
        <v>127</v>
      </c>
      <c r="E95" s="175" t="s">
        <v>140</v>
      </c>
      <c r="F95" s="176" t="s">
        <v>569</v>
      </c>
      <c r="G95" s="177" t="s">
        <v>130</v>
      </c>
      <c r="H95" s="178">
        <v>9536</v>
      </c>
      <c r="I95" s="179"/>
      <c r="J95" s="180">
        <f>ROUND(I95*H95,2)</f>
        <v>0</v>
      </c>
      <c r="K95" s="176" t="s">
        <v>131</v>
      </c>
      <c r="L95" s="40"/>
      <c r="M95" s="181" t="s">
        <v>19</v>
      </c>
      <c r="N95" s="182" t="s">
        <v>44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132</v>
      </c>
      <c r="AT95" s="185" t="s">
        <v>127</v>
      </c>
      <c r="AU95" s="185" t="s">
        <v>83</v>
      </c>
      <c r="AY95" s="18" t="s">
        <v>124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81</v>
      </c>
      <c r="BK95" s="186">
        <f>ROUND(I95*H95,2)</f>
        <v>0</v>
      </c>
      <c r="BL95" s="18" t="s">
        <v>132</v>
      </c>
      <c r="BM95" s="185" t="s">
        <v>903</v>
      </c>
    </row>
    <row r="96" spans="1:65" s="2" customFormat="1" ht="11.25">
      <c r="A96" s="35"/>
      <c r="B96" s="36"/>
      <c r="C96" s="37"/>
      <c r="D96" s="187" t="s">
        <v>134</v>
      </c>
      <c r="E96" s="37"/>
      <c r="F96" s="188" t="s">
        <v>143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134</v>
      </c>
      <c r="AU96" s="18" t="s">
        <v>83</v>
      </c>
    </row>
    <row r="97" spans="1:65" s="2" customFormat="1" ht="19.5">
      <c r="A97" s="35"/>
      <c r="B97" s="36"/>
      <c r="C97" s="37"/>
      <c r="D97" s="192" t="s">
        <v>136</v>
      </c>
      <c r="E97" s="37"/>
      <c r="F97" s="193" t="s">
        <v>137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136</v>
      </c>
      <c r="AU97" s="18" t="s">
        <v>83</v>
      </c>
    </row>
    <row r="98" spans="1:65" s="2" customFormat="1" ht="16.5" customHeight="1">
      <c r="A98" s="35"/>
      <c r="B98" s="36"/>
      <c r="C98" s="174" t="s">
        <v>144</v>
      </c>
      <c r="D98" s="174" t="s">
        <v>127</v>
      </c>
      <c r="E98" s="175" t="s">
        <v>145</v>
      </c>
      <c r="F98" s="176" t="s">
        <v>571</v>
      </c>
      <c r="G98" s="177" t="s">
        <v>130</v>
      </c>
      <c r="H98" s="178">
        <v>9536</v>
      </c>
      <c r="I98" s="179"/>
      <c r="J98" s="180">
        <f>ROUND(I98*H98,2)</f>
        <v>0</v>
      </c>
      <c r="K98" s="176" t="s">
        <v>131</v>
      </c>
      <c r="L98" s="40"/>
      <c r="M98" s="181" t="s">
        <v>19</v>
      </c>
      <c r="N98" s="182" t="s">
        <v>44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132</v>
      </c>
      <c r="AT98" s="185" t="s">
        <v>127</v>
      </c>
      <c r="AU98" s="185" t="s">
        <v>83</v>
      </c>
      <c r="AY98" s="18" t="s">
        <v>124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81</v>
      </c>
      <c r="BK98" s="186">
        <f>ROUND(I98*H98,2)</f>
        <v>0</v>
      </c>
      <c r="BL98" s="18" t="s">
        <v>132</v>
      </c>
      <c r="BM98" s="185" t="s">
        <v>904</v>
      </c>
    </row>
    <row r="99" spans="1:65" s="2" customFormat="1" ht="11.25">
      <c r="A99" s="35"/>
      <c r="B99" s="36"/>
      <c r="C99" s="37"/>
      <c r="D99" s="187" t="s">
        <v>134</v>
      </c>
      <c r="E99" s="37"/>
      <c r="F99" s="188" t="s">
        <v>148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134</v>
      </c>
      <c r="AU99" s="18" t="s">
        <v>83</v>
      </c>
    </row>
    <row r="100" spans="1:65" s="2" customFormat="1" ht="19.5">
      <c r="A100" s="35"/>
      <c r="B100" s="36"/>
      <c r="C100" s="37"/>
      <c r="D100" s="192" t="s">
        <v>136</v>
      </c>
      <c r="E100" s="37"/>
      <c r="F100" s="193" t="s">
        <v>137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136</v>
      </c>
      <c r="AU100" s="18" t="s">
        <v>83</v>
      </c>
    </row>
    <row r="101" spans="1:65" s="2" customFormat="1" ht="21.75" customHeight="1">
      <c r="A101" s="35"/>
      <c r="B101" s="36"/>
      <c r="C101" s="174" t="s">
        <v>132</v>
      </c>
      <c r="D101" s="174" t="s">
        <v>127</v>
      </c>
      <c r="E101" s="175" t="s">
        <v>149</v>
      </c>
      <c r="F101" s="176" t="s">
        <v>150</v>
      </c>
      <c r="G101" s="177" t="s">
        <v>151</v>
      </c>
      <c r="H101" s="178">
        <v>138</v>
      </c>
      <c r="I101" s="179"/>
      <c r="J101" s="180">
        <f>ROUND(I101*H101,2)</f>
        <v>0</v>
      </c>
      <c r="K101" s="176" t="s">
        <v>131</v>
      </c>
      <c r="L101" s="40"/>
      <c r="M101" s="181" t="s">
        <v>19</v>
      </c>
      <c r="N101" s="182" t="s">
        <v>44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132</v>
      </c>
      <c r="AT101" s="185" t="s">
        <v>127</v>
      </c>
      <c r="AU101" s="185" t="s">
        <v>83</v>
      </c>
      <c r="AY101" s="18" t="s">
        <v>124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81</v>
      </c>
      <c r="BK101" s="186">
        <f>ROUND(I101*H101,2)</f>
        <v>0</v>
      </c>
      <c r="BL101" s="18" t="s">
        <v>132</v>
      </c>
      <c r="BM101" s="185" t="s">
        <v>905</v>
      </c>
    </row>
    <row r="102" spans="1:65" s="2" customFormat="1" ht="11.25">
      <c r="A102" s="35"/>
      <c r="B102" s="36"/>
      <c r="C102" s="37"/>
      <c r="D102" s="187" t="s">
        <v>134</v>
      </c>
      <c r="E102" s="37"/>
      <c r="F102" s="188" t="s">
        <v>153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134</v>
      </c>
      <c r="AU102" s="18" t="s">
        <v>83</v>
      </c>
    </row>
    <row r="103" spans="1:65" s="13" customFormat="1" ht="11.25">
      <c r="B103" s="194"/>
      <c r="C103" s="195"/>
      <c r="D103" s="192" t="s">
        <v>138</v>
      </c>
      <c r="E103" s="196" t="s">
        <v>19</v>
      </c>
      <c r="F103" s="197" t="s">
        <v>906</v>
      </c>
      <c r="G103" s="195"/>
      <c r="H103" s="198">
        <v>88</v>
      </c>
      <c r="I103" s="199"/>
      <c r="J103" s="195"/>
      <c r="K103" s="195"/>
      <c r="L103" s="200"/>
      <c r="M103" s="201"/>
      <c r="N103" s="202"/>
      <c r="O103" s="202"/>
      <c r="P103" s="202"/>
      <c r="Q103" s="202"/>
      <c r="R103" s="202"/>
      <c r="S103" s="202"/>
      <c r="T103" s="203"/>
      <c r="AT103" s="204" t="s">
        <v>138</v>
      </c>
      <c r="AU103" s="204" t="s">
        <v>83</v>
      </c>
      <c r="AV103" s="13" t="s">
        <v>83</v>
      </c>
      <c r="AW103" s="13" t="s">
        <v>35</v>
      </c>
      <c r="AX103" s="13" t="s">
        <v>73</v>
      </c>
      <c r="AY103" s="204" t="s">
        <v>124</v>
      </c>
    </row>
    <row r="104" spans="1:65" s="13" customFormat="1" ht="11.25">
      <c r="B104" s="194"/>
      <c r="C104" s="195"/>
      <c r="D104" s="192" t="s">
        <v>138</v>
      </c>
      <c r="E104" s="196" t="s">
        <v>19</v>
      </c>
      <c r="F104" s="197" t="s">
        <v>907</v>
      </c>
      <c r="G104" s="195"/>
      <c r="H104" s="198">
        <v>50</v>
      </c>
      <c r="I104" s="199"/>
      <c r="J104" s="195"/>
      <c r="K104" s="195"/>
      <c r="L104" s="200"/>
      <c r="M104" s="201"/>
      <c r="N104" s="202"/>
      <c r="O104" s="202"/>
      <c r="P104" s="202"/>
      <c r="Q104" s="202"/>
      <c r="R104" s="202"/>
      <c r="S104" s="202"/>
      <c r="T104" s="203"/>
      <c r="AT104" s="204" t="s">
        <v>138</v>
      </c>
      <c r="AU104" s="204" t="s">
        <v>83</v>
      </c>
      <c r="AV104" s="13" t="s">
        <v>83</v>
      </c>
      <c r="AW104" s="13" t="s">
        <v>35</v>
      </c>
      <c r="AX104" s="13" t="s">
        <v>73</v>
      </c>
      <c r="AY104" s="204" t="s">
        <v>124</v>
      </c>
    </row>
    <row r="105" spans="1:65" s="14" customFormat="1" ht="11.25">
      <c r="B105" s="215"/>
      <c r="C105" s="216"/>
      <c r="D105" s="192" t="s">
        <v>138</v>
      </c>
      <c r="E105" s="217" t="s">
        <v>19</v>
      </c>
      <c r="F105" s="218" t="s">
        <v>278</v>
      </c>
      <c r="G105" s="216"/>
      <c r="H105" s="219">
        <v>138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138</v>
      </c>
      <c r="AU105" s="225" t="s">
        <v>83</v>
      </c>
      <c r="AV105" s="14" t="s">
        <v>132</v>
      </c>
      <c r="AW105" s="14" t="s">
        <v>35</v>
      </c>
      <c r="AX105" s="14" t="s">
        <v>81</v>
      </c>
      <c r="AY105" s="225" t="s">
        <v>124</v>
      </c>
    </row>
    <row r="106" spans="1:65" s="2" customFormat="1" ht="16.5" customHeight="1">
      <c r="A106" s="35"/>
      <c r="B106" s="36"/>
      <c r="C106" s="174" t="s">
        <v>155</v>
      </c>
      <c r="D106" s="174" t="s">
        <v>127</v>
      </c>
      <c r="E106" s="175" t="s">
        <v>156</v>
      </c>
      <c r="F106" s="176" t="s">
        <v>157</v>
      </c>
      <c r="G106" s="177" t="s">
        <v>151</v>
      </c>
      <c r="H106" s="178">
        <v>138</v>
      </c>
      <c r="I106" s="179"/>
      <c r="J106" s="180">
        <f>ROUND(I106*H106,2)</f>
        <v>0</v>
      </c>
      <c r="K106" s="176" t="s">
        <v>131</v>
      </c>
      <c r="L106" s="40"/>
      <c r="M106" s="181" t="s">
        <v>19</v>
      </c>
      <c r="N106" s="182" t="s">
        <v>44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132</v>
      </c>
      <c r="AT106" s="185" t="s">
        <v>127</v>
      </c>
      <c r="AU106" s="185" t="s">
        <v>83</v>
      </c>
      <c r="AY106" s="18" t="s">
        <v>124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81</v>
      </c>
      <c r="BK106" s="186">
        <f>ROUND(I106*H106,2)</f>
        <v>0</v>
      </c>
      <c r="BL106" s="18" t="s">
        <v>132</v>
      </c>
      <c r="BM106" s="185" t="s">
        <v>908</v>
      </c>
    </row>
    <row r="107" spans="1:65" s="2" customFormat="1" ht="11.25">
      <c r="A107" s="35"/>
      <c r="B107" s="36"/>
      <c r="C107" s="37"/>
      <c r="D107" s="187" t="s">
        <v>134</v>
      </c>
      <c r="E107" s="37"/>
      <c r="F107" s="188" t="s">
        <v>159</v>
      </c>
      <c r="G107" s="37"/>
      <c r="H107" s="37"/>
      <c r="I107" s="189"/>
      <c r="J107" s="37"/>
      <c r="K107" s="37"/>
      <c r="L107" s="40"/>
      <c r="M107" s="190"/>
      <c r="N107" s="191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134</v>
      </c>
      <c r="AU107" s="18" t="s">
        <v>83</v>
      </c>
    </row>
    <row r="108" spans="1:65" s="2" customFormat="1" ht="21.75" customHeight="1">
      <c r="A108" s="35"/>
      <c r="B108" s="36"/>
      <c r="C108" s="205" t="s">
        <v>160</v>
      </c>
      <c r="D108" s="205" t="s">
        <v>161</v>
      </c>
      <c r="E108" s="206" t="s">
        <v>162</v>
      </c>
      <c r="F108" s="207" t="s">
        <v>163</v>
      </c>
      <c r="G108" s="208" t="s">
        <v>151</v>
      </c>
      <c r="H108" s="209">
        <v>88</v>
      </c>
      <c r="I108" s="210"/>
      <c r="J108" s="211">
        <f>ROUND(I108*H108,2)</f>
        <v>0</v>
      </c>
      <c r="K108" s="207" t="s">
        <v>19</v>
      </c>
      <c r="L108" s="212"/>
      <c r="M108" s="213" t="s">
        <v>19</v>
      </c>
      <c r="N108" s="214" t="s">
        <v>44</v>
      </c>
      <c r="O108" s="65"/>
      <c r="P108" s="183">
        <f>O108*H108</f>
        <v>0</v>
      </c>
      <c r="Q108" s="183">
        <v>6.3E-2</v>
      </c>
      <c r="R108" s="183">
        <f>Q108*H108</f>
        <v>5.5440000000000005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164</v>
      </c>
      <c r="AT108" s="185" t="s">
        <v>161</v>
      </c>
      <c r="AU108" s="185" t="s">
        <v>83</v>
      </c>
      <c r="AY108" s="18" t="s">
        <v>124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81</v>
      </c>
      <c r="BK108" s="186">
        <f>ROUND(I108*H108,2)</f>
        <v>0</v>
      </c>
      <c r="BL108" s="18" t="s">
        <v>132</v>
      </c>
      <c r="BM108" s="185" t="s">
        <v>909</v>
      </c>
    </row>
    <row r="109" spans="1:65" s="2" customFormat="1" ht="21.75" customHeight="1">
      <c r="A109" s="35"/>
      <c r="B109" s="36"/>
      <c r="C109" s="205" t="s">
        <v>167</v>
      </c>
      <c r="D109" s="205" t="s">
        <v>161</v>
      </c>
      <c r="E109" s="206" t="s">
        <v>168</v>
      </c>
      <c r="F109" s="207" t="s">
        <v>169</v>
      </c>
      <c r="G109" s="208" t="s">
        <v>151</v>
      </c>
      <c r="H109" s="209">
        <v>50</v>
      </c>
      <c r="I109" s="210"/>
      <c r="J109" s="211">
        <f>ROUND(I109*H109,2)</f>
        <v>0</v>
      </c>
      <c r="K109" s="207" t="s">
        <v>19</v>
      </c>
      <c r="L109" s="212"/>
      <c r="M109" s="213" t="s">
        <v>19</v>
      </c>
      <c r="N109" s="214" t="s">
        <v>44</v>
      </c>
      <c r="O109" s="65"/>
      <c r="P109" s="183">
        <f>O109*H109</f>
        <v>0</v>
      </c>
      <c r="Q109" s="183">
        <v>6.3E-2</v>
      </c>
      <c r="R109" s="183">
        <f>Q109*H109</f>
        <v>3.15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164</v>
      </c>
      <c r="AT109" s="185" t="s">
        <v>161</v>
      </c>
      <c r="AU109" s="185" t="s">
        <v>83</v>
      </c>
      <c r="AY109" s="18" t="s">
        <v>124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81</v>
      </c>
      <c r="BK109" s="186">
        <f>ROUND(I109*H109,2)</f>
        <v>0</v>
      </c>
      <c r="BL109" s="18" t="s">
        <v>132</v>
      </c>
      <c r="BM109" s="185" t="s">
        <v>910</v>
      </c>
    </row>
    <row r="110" spans="1:65" s="2" customFormat="1" ht="16.5" customHeight="1">
      <c r="A110" s="35"/>
      <c r="B110" s="36"/>
      <c r="C110" s="174" t="s">
        <v>164</v>
      </c>
      <c r="D110" s="174" t="s">
        <v>127</v>
      </c>
      <c r="E110" s="175" t="s">
        <v>172</v>
      </c>
      <c r="F110" s="176" t="s">
        <v>173</v>
      </c>
      <c r="G110" s="177" t="s">
        <v>151</v>
      </c>
      <c r="H110" s="178">
        <v>138</v>
      </c>
      <c r="I110" s="179"/>
      <c r="J110" s="180">
        <f>ROUND(I110*H110,2)</f>
        <v>0</v>
      </c>
      <c r="K110" s="176" t="s">
        <v>19</v>
      </c>
      <c r="L110" s="40"/>
      <c r="M110" s="181" t="s">
        <v>19</v>
      </c>
      <c r="N110" s="182" t="s">
        <v>44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132</v>
      </c>
      <c r="AT110" s="185" t="s">
        <v>127</v>
      </c>
      <c r="AU110" s="185" t="s">
        <v>83</v>
      </c>
      <c r="AY110" s="18" t="s">
        <v>124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81</v>
      </c>
      <c r="BK110" s="186">
        <f>ROUND(I110*H110,2)</f>
        <v>0</v>
      </c>
      <c r="BL110" s="18" t="s">
        <v>132</v>
      </c>
      <c r="BM110" s="185" t="s">
        <v>911</v>
      </c>
    </row>
    <row r="111" spans="1:65" s="2" customFormat="1" ht="16.5" customHeight="1">
      <c r="A111" s="35"/>
      <c r="B111" s="36"/>
      <c r="C111" s="205" t="s">
        <v>175</v>
      </c>
      <c r="D111" s="205" t="s">
        <v>161</v>
      </c>
      <c r="E111" s="206" t="s">
        <v>176</v>
      </c>
      <c r="F111" s="207" t="s">
        <v>177</v>
      </c>
      <c r="G111" s="208" t="s">
        <v>178</v>
      </c>
      <c r="H111" s="209">
        <v>5.52</v>
      </c>
      <c r="I111" s="210"/>
      <c r="J111" s="211">
        <f>ROUND(I111*H111,2)</f>
        <v>0</v>
      </c>
      <c r="K111" s="207" t="s">
        <v>19</v>
      </c>
      <c r="L111" s="212"/>
      <c r="M111" s="213" t="s">
        <v>19</v>
      </c>
      <c r="N111" s="214" t="s">
        <v>44</v>
      </c>
      <c r="O111" s="65"/>
      <c r="P111" s="183">
        <f>O111*H111</f>
        <v>0</v>
      </c>
      <c r="Q111" s="183">
        <v>1E-3</v>
      </c>
      <c r="R111" s="183">
        <f>Q111*H111</f>
        <v>5.5199999999999997E-3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164</v>
      </c>
      <c r="AT111" s="185" t="s">
        <v>161</v>
      </c>
      <c r="AU111" s="185" t="s">
        <v>83</v>
      </c>
      <c r="AY111" s="18" t="s">
        <v>124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81</v>
      </c>
      <c r="BK111" s="186">
        <f>ROUND(I111*H111,2)</f>
        <v>0</v>
      </c>
      <c r="BL111" s="18" t="s">
        <v>132</v>
      </c>
      <c r="BM111" s="185" t="s">
        <v>912</v>
      </c>
    </row>
    <row r="112" spans="1:65" s="2" customFormat="1" ht="19.5">
      <c r="A112" s="35"/>
      <c r="B112" s="36"/>
      <c r="C112" s="37"/>
      <c r="D112" s="192" t="s">
        <v>136</v>
      </c>
      <c r="E112" s="37"/>
      <c r="F112" s="193" t="s">
        <v>180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136</v>
      </c>
      <c r="AU112" s="18" t="s">
        <v>83</v>
      </c>
    </row>
    <row r="113" spans="1:65" s="13" customFormat="1" ht="11.25">
      <c r="B113" s="194"/>
      <c r="C113" s="195"/>
      <c r="D113" s="192" t="s">
        <v>138</v>
      </c>
      <c r="E113" s="195"/>
      <c r="F113" s="197" t="s">
        <v>913</v>
      </c>
      <c r="G113" s="195"/>
      <c r="H113" s="198">
        <v>5.52</v>
      </c>
      <c r="I113" s="199"/>
      <c r="J113" s="195"/>
      <c r="K113" s="195"/>
      <c r="L113" s="200"/>
      <c r="M113" s="201"/>
      <c r="N113" s="202"/>
      <c r="O113" s="202"/>
      <c r="P113" s="202"/>
      <c r="Q113" s="202"/>
      <c r="R113" s="202"/>
      <c r="S113" s="202"/>
      <c r="T113" s="203"/>
      <c r="AT113" s="204" t="s">
        <v>138</v>
      </c>
      <c r="AU113" s="204" t="s">
        <v>83</v>
      </c>
      <c r="AV113" s="13" t="s">
        <v>83</v>
      </c>
      <c r="AW113" s="13" t="s">
        <v>4</v>
      </c>
      <c r="AX113" s="13" t="s">
        <v>81</v>
      </c>
      <c r="AY113" s="204" t="s">
        <v>124</v>
      </c>
    </row>
    <row r="114" spans="1:65" s="2" customFormat="1" ht="16.5" customHeight="1">
      <c r="A114" s="35"/>
      <c r="B114" s="36"/>
      <c r="C114" s="174" t="s">
        <v>182</v>
      </c>
      <c r="D114" s="174" t="s">
        <v>127</v>
      </c>
      <c r="E114" s="175" t="s">
        <v>183</v>
      </c>
      <c r="F114" s="176" t="s">
        <v>184</v>
      </c>
      <c r="G114" s="177" t="s">
        <v>185</v>
      </c>
      <c r="H114" s="178">
        <v>0.02</v>
      </c>
      <c r="I114" s="179"/>
      <c r="J114" s="180">
        <f>ROUND(I114*H114,2)</f>
        <v>0</v>
      </c>
      <c r="K114" s="176" t="s">
        <v>19</v>
      </c>
      <c r="L114" s="40"/>
      <c r="M114" s="181" t="s">
        <v>19</v>
      </c>
      <c r="N114" s="182" t="s">
        <v>44</v>
      </c>
      <c r="O114" s="65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132</v>
      </c>
      <c r="AT114" s="185" t="s">
        <v>127</v>
      </c>
      <c r="AU114" s="185" t="s">
        <v>83</v>
      </c>
      <c r="AY114" s="18" t="s">
        <v>124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81</v>
      </c>
      <c r="BK114" s="186">
        <f>ROUND(I114*H114,2)</f>
        <v>0</v>
      </c>
      <c r="BL114" s="18" t="s">
        <v>132</v>
      </c>
      <c r="BM114" s="185" t="s">
        <v>914</v>
      </c>
    </row>
    <row r="115" spans="1:65" s="2" customFormat="1" ht="19.5">
      <c r="A115" s="35"/>
      <c r="B115" s="36"/>
      <c r="C115" s="37"/>
      <c r="D115" s="192" t="s">
        <v>136</v>
      </c>
      <c r="E115" s="37"/>
      <c r="F115" s="193" t="s">
        <v>188</v>
      </c>
      <c r="G115" s="37"/>
      <c r="H115" s="37"/>
      <c r="I115" s="189"/>
      <c r="J115" s="37"/>
      <c r="K115" s="37"/>
      <c r="L115" s="40"/>
      <c r="M115" s="190"/>
      <c r="N115" s="191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136</v>
      </c>
      <c r="AU115" s="18" t="s">
        <v>83</v>
      </c>
    </row>
    <row r="116" spans="1:65" s="13" customFormat="1" ht="11.25">
      <c r="B116" s="194"/>
      <c r="C116" s="195"/>
      <c r="D116" s="192" t="s">
        <v>138</v>
      </c>
      <c r="E116" s="196" t="s">
        <v>19</v>
      </c>
      <c r="F116" s="197" t="s">
        <v>915</v>
      </c>
      <c r="G116" s="195"/>
      <c r="H116" s="198">
        <v>0.02</v>
      </c>
      <c r="I116" s="199"/>
      <c r="J116" s="195"/>
      <c r="K116" s="195"/>
      <c r="L116" s="200"/>
      <c r="M116" s="201"/>
      <c r="N116" s="202"/>
      <c r="O116" s="202"/>
      <c r="P116" s="202"/>
      <c r="Q116" s="202"/>
      <c r="R116" s="202"/>
      <c r="S116" s="202"/>
      <c r="T116" s="203"/>
      <c r="AT116" s="204" t="s">
        <v>138</v>
      </c>
      <c r="AU116" s="204" t="s">
        <v>83</v>
      </c>
      <c r="AV116" s="13" t="s">
        <v>83</v>
      </c>
      <c r="AW116" s="13" t="s">
        <v>35</v>
      </c>
      <c r="AX116" s="13" t="s">
        <v>81</v>
      </c>
      <c r="AY116" s="204" t="s">
        <v>124</v>
      </c>
    </row>
    <row r="117" spans="1:65" s="2" customFormat="1" ht="16.5" customHeight="1">
      <c r="A117" s="35"/>
      <c r="B117" s="36"/>
      <c r="C117" s="205" t="s">
        <v>190</v>
      </c>
      <c r="D117" s="205" t="s">
        <v>161</v>
      </c>
      <c r="E117" s="206" t="s">
        <v>191</v>
      </c>
      <c r="F117" s="207" t="s">
        <v>192</v>
      </c>
      <c r="G117" s="208" t="s">
        <v>178</v>
      </c>
      <c r="H117" s="209">
        <v>20</v>
      </c>
      <c r="I117" s="210"/>
      <c r="J117" s="211">
        <f>ROUND(I117*H117,2)</f>
        <v>0</v>
      </c>
      <c r="K117" s="207" t="s">
        <v>19</v>
      </c>
      <c r="L117" s="212"/>
      <c r="M117" s="213" t="s">
        <v>19</v>
      </c>
      <c r="N117" s="214" t="s">
        <v>44</v>
      </c>
      <c r="O117" s="65"/>
      <c r="P117" s="183">
        <f>O117*H117</f>
        <v>0</v>
      </c>
      <c r="Q117" s="183">
        <v>1E-3</v>
      </c>
      <c r="R117" s="183">
        <f>Q117*H117</f>
        <v>0.02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164</v>
      </c>
      <c r="AT117" s="185" t="s">
        <v>161</v>
      </c>
      <c r="AU117" s="185" t="s">
        <v>83</v>
      </c>
      <c r="AY117" s="18" t="s">
        <v>124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81</v>
      </c>
      <c r="BK117" s="186">
        <f>ROUND(I117*H117,2)</f>
        <v>0</v>
      </c>
      <c r="BL117" s="18" t="s">
        <v>132</v>
      </c>
      <c r="BM117" s="185" t="s">
        <v>916</v>
      </c>
    </row>
    <row r="118" spans="1:65" s="13" customFormat="1" ht="11.25">
      <c r="B118" s="194"/>
      <c r="C118" s="195"/>
      <c r="D118" s="192" t="s">
        <v>138</v>
      </c>
      <c r="E118" s="195"/>
      <c r="F118" s="197" t="s">
        <v>917</v>
      </c>
      <c r="G118" s="195"/>
      <c r="H118" s="198">
        <v>20</v>
      </c>
      <c r="I118" s="199"/>
      <c r="J118" s="195"/>
      <c r="K118" s="195"/>
      <c r="L118" s="200"/>
      <c r="M118" s="201"/>
      <c r="N118" s="202"/>
      <c r="O118" s="202"/>
      <c r="P118" s="202"/>
      <c r="Q118" s="202"/>
      <c r="R118" s="202"/>
      <c r="S118" s="202"/>
      <c r="T118" s="203"/>
      <c r="AT118" s="204" t="s">
        <v>138</v>
      </c>
      <c r="AU118" s="204" t="s">
        <v>83</v>
      </c>
      <c r="AV118" s="13" t="s">
        <v>83</v>
      </c>
      <c r="AW118" s="13" t="s">
        <v>4</v>
      </c>
      <c r="AX118" s="13" t="s">
        <v>81</v>
      </c>
      <c r="AY118" s="204" t="s">
        <v>124</v>
      </c>
    </row>
    <row r="119" spans="1:65" s="2" customFormat="1" ht="16.5" customHeight="1">
      <c r="A119" s="35"/>
      <c r="B119" s="36"/>
      <c r="C119" s="174" t="s">
        <v>8</v>
      </c>
      <c r="D119" s="174" t="s">
        <v>127</v>
      </c>
      <c r="E119" s="175" t="s">
        <v>195</v>
      </c>
      <c r="F119" s="176" t="s">
        <v>196</v>
      </c>
      <c r="G119" s="177" t="s">
        <v>151</v>
      </c>
      <c r="H119" s="178">
        <v>138</v>
      </c>
      <c r="I119" s="179"/>
      <c r="J119" s="180">
        <f>ROUND(I119*H119,2)</f>
        <v>0</v>
      </c>
      <c r="K119" s="176" t="s">
        <v>131</v>
      </c>
      <c r="L119" s="40"/>
      <c r="M119" s="181" t="s">
        <v>19</v>
      </c>
      <c r="N119" s="182" t="s">
        <v>44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132</v>
      </c>
      <c r="AT119" s="185" t="s">
        <v>127</v>
      </c>
      <c r="AU119" s="185" t="s">
        <v>83</v>
      </c>
      <c r="AY119" s="18" t="s">
        <v>124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81</v>
      </c>
      <c r="BK119" s="186">
        <f>ROUND(I119*H119,2)</f>
        <v>0</v>
      </c>
      <c r="BL119" s="18" t="s">
        <v>132</v>
      </c>
      <c r="BM119" s="185" t="s">
        <v>918</v>
      </c>
    </row>
    <row r="120" spans="1:65" s="2" customFormat="1" ht="11.25">
      <c r="A120" s="35"/>
      <c r="B120" s="36"/>
      <c r="C120" s="37"/>
      <c r="D120" s="187" t="s">
        <v>134</v>
      </c>
      <c r="E120" s="37"/>
      <c r="F120" s="188" t="s">
        <v>198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134</v>
      </c>
      <c r="AU120" s="18" t="s">
        <v>83</v>
      </c>
    </row>
    <row r="121" spans="1:65" s="2" customFormat="1" ht="16.5" customHeight="1">
      <c r="A121" s="35"/>
      <c r="B121" s="36"/>
      <c r="C121" s="174" t="s">
        <v>199</v>
      </c>
      <c r="D121" s="174" t="s">
        <v>127</v>
      </c>
      <c r="E121" s="175" t="s">
        <v>200</v>
      </c>
      <c r="F121" s="176" t="s">
        <v>201</v>
      </c>
      <c r="G121" s="177" t="s">
        <v>130</v>
      </c>
      <c r="H121" s="178">
        <v>57.96</v>
      </c>
      <c r="I121" s="179"/>
      <c r="J121" s="180">
        <f>ROUND(I121*H121,2)</f>
        <v>0</v>
      </c>
      <c r="K121" s="176" t="s">
        <v>131</v>
      </c>
      <c r="L121" s="40"/>
      <c r="M121" s="181" t="s">
        <v>19</v>
      </c>
      <c r="N121" s="182" t="s">
        <v>44</v>
      </c>
      <c r="O121" s="65"/>
      <c r="P121" s="183">
        <f>O121*H121</f>
        <v>0</v>
      </c>
      <c r="Q121" s="183">
        <v>3.0000000000000001E-5</v>
      </c>
      <c r="R121" s="183">
        <f>Q121*H121</f>
        <v>1.7388E-3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132</v>
      </c>
      <c r="AT121" s="185" t="s">
        <v>127</v>
      </c>
      <c r="AU121" s="185" t="s">
        <v>83</v>
      </c>
      <c r="AY121" s="18" t="s">
        <v>124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81</v>
      </c>
      <c r="BK121" s="186">
        <f>ROUND(I121*H121,2)</f>
        <v>0</v>
      </c>
      <c r="BL121" s="18" t="s">
        <v>132</v>
      </c>
      <c r="BM121" s="185" t="s">
        <v>919</v>
      </c>
    </row>
    <row r="122" spans="1:65" s="2" customFormat="1" ht="11.25">
      <c r="A122" s="35"/>
      <c r="B122" s="36"/>
      <c r="C122" s="37"/>
      <c r="D122" s="187" t="s">
        <v>134</v>
      </c>
      <c r="E122" s="37"/>
      <c r="F122" s="188" t="s">
        <v>203</v>
      </c>
      <c r="G122" s="37"/>
      <c r="H122" s="37"/>
      <c r="I122" s="189"/>
      <c r="J122" s="37"/>
      <c r="K122" s="37"/>
      <c r="L122" s="40"/>
      <c r="M122" s="190"/>
      <c r="N122" s="19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134</v>
      </c>
      <c r="AU122" s="18" t="s">
        <v>83</v>
      </c>
    </row>
    <row r="123" spans="1:65" s="2" customFormat="1" ht="19.5">
      <c r="A123" s="35"/>
      <c r="B123" s="36"/>
      <c r="C123" s="37"/>
      <c r="D123" s="192" t="s">
        <v>136</v>
      </c>
      <c r="E123" s="37"/>
      <c r="F123" s="193" t="s">
        <v>204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136</v>
      </c>
      <c r="AU123" s="18" t="s">
        <v>83</v>
      </c>
    </row>
    <row r="124" spans="1:65" s="13" customFormat="1" ht="11.25">
      <c r="B124" s="194"/>
      <c r="C124" s="195"/>
      <c r="D124" s="192" t="s">
        <v>138</v>
      </c>
      <c r="E124" s="196" t="s">
        <v>19</v>
      </c>
      <c r="F124" s="197" t="s">
        <v>920</v>
      </c>
      <c r="G124" s="195"/>
      <c r="H124" s="198">
        <v>57.96</v>
      </c>
      <c r="I124" s="199"/>
      <c r="J124" s="195"/>
      <c r="K124" s="195"/>
      <c r="L124" s="200"/>
      <c r="M124" s="201"/>
      <c r="N124" s="202"/>
      <c r="O124" s="202"/>
      <c r="P124" s="202"/>
      <c r="Q124" s="202"/>
      <c r="R124" s="202"/>
      <c r="S124" s="202"/>
      <c r="T124" s="203"/>
      <c r="AT124" s="204" t="s">
        <v>138</v>
      </c>
      <c r="AU124" s="204" t="s">
        <v>83</v>
      </c>
      <c r="AV124" s="13" t="s">
        <v>83</v>
      </c>
      <c r="AW124" s="13" t="s">
        <v>35</v>
      </c>
      <c r="AX124" s="13" t="s">
        <v>81</v>
      </c>
      <c r="AY124" s="204" t="s">
        <v>124</v>
      </c>
    </row>
    <row r="125" spans="1:65" s="2" customFormat="1" ht="16.5" customHeight="1">
      <c r="A125" s="35"/>
      <c r="B125" s="36"/>
      <c r="C125" s="205" t="s">
        <v>206</v>
      </c>
      <c r="D125" s="205" t="s">
        <v>161</v>
      </c>
      <c r="E125" s="206" t="s">
        <v>207</v>
      </c>
      <c r="F125" s="207" t="s">
        <v>208</v>
      </c>
      <c r="G125" s="208" t="s">
        <v>130</v>
      </c>
      <c r="H125" s="209">
        <v>66.653999999999996</v>
      </c>
      <c r="I125" s="210"/>
      <c r="J125" s="211">
        <f>ROUND(I125*H125,2)</f>
        <v>0</v>
      </c>
      <c r="K125" s="207" t="s">
        <v>19</v>
      </c>
      <c r="L125" s="212"/>
      <c r="M125" s="213" t="s">
        <v>19</v>
      </c>
      <c r="N125" s="214" t="s">
        <v>44</v>
      </c>
      <c r="O125" s="65"/>
      <c r="P125" s="183">
        <f>O125*H125</f>
        <v>0</v>
      </c>
      <c r="Q125" s="183">
        <v>5.0000000000000001E-4</v>
      </c>
      <c r="R125" s="183">
        <f>Q125*H125</f>
        <v>3.3326999999999996E-2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164</v>
      </c>
      <c r="AT125" s="185" t="s">
        <v>161</v>
      </c>
      <c r="AU125" s="185" t="s">
        <v>83</v>
      </c>
      <c r="AY125" s="18" t="s">
        <v>124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81</v>
      </c>
      <c r="BK125" s="186">
        <f>ROUND(I125*H125,2)</f>
        <v>0</v>
      </c>
      <c r="BL125" s="18" t="s">
        <v>132</v>
      </c>
      <c r="BM125" s="185" t="s">
        <v>921</v>
      </c>
    </row>
    <row r="126" spans="1:65" s="13" customFormat="1" ht="11.25">
      <c r="B126" s="194"/>
      <c r="C126" s="195"/>
      <c r="D126" s="192" t="s">
        <v>138</v>
      </c>
      <c r="E126" s="195"/>
      <c r="F126" s="197" t="s">
        <v>922</v>
      </c>
      <c r="G126" s="195"/>
      <c r="H126" s="198">
        <v>66.653999999999996</v>
      </c>
      <c r="I126" s="199"/>
      <c r="J126" s="195"/>
      <c r="K126" s="195"/>
      <c r="L126" s="200"/>
      <c r="M126" s="201"/>
      <c r="N126" s="202"/>
      <c r="O126" s="202"/>
      <c r="P126" s="202"/>
      <c r="Q126" s="202"/>
      <c r="R126" s="202"/>
      <c r="S126" s="202"/>
      <c r="T126" s="203"/>
      <c r="AT126" s="204" t="s">
        <v>138</v>
      </c>
      <c r="AU126" s="204" t="s">
        <v>83</v>
      </c>
      <c r="AV126" s="13" t="s">
        <v>83</v>
      </c>
      <c r="AW126" s="13" t="s">
        <v>4</v>
      </c>
      <c r="AX126" s="13" t="s">
        <v>81</v>
      </c>
      <c r="AY126" s="204" t="s">
        <v>124</v>
      </c>
    </row>
    <row r="127" spans="1:65" s="2" customFormat="1" ht="16.5" customHeight="1">
      <c r="A127" s="35"/>
      <c r="B127" s="36"/>
      <c r="C127" s="174" t="s">
        <v>211</v>
      </c>
      <c r="D127" s="174" t="s">
        <v>127</v>
      </c>
      <c r="E127" s="175" t="s">
        <v>212</v>
      </c>
      <c r="F127" s="176" t="s">
        <v>213</v>
      </c>
      <c r="G127" s="177" t="s">
        <v>151</v>
      </c>
      <c r="H127" s="178">
        <v>138</v>
      </c>
      <c r="I127" s="179"/>
      <c r="J127" s="180">
        <f>ROUND(I127*H127,2)</f>
        <v>0</v>
      </c>
      <c r="K127" s="176" t="s">
        <v>131</v>
      </c>
      <c r="L127" s="40"/>
      <c r="M127" s="181" t="s">
        <v>19</v>
      </c>
      <c r="N127" s="182" t="s">
        <v>44</v>
      </c>
      <c r="O127" s="65"/>
      <c r="P127" s="183">
        <f>O127*H127</f>
        <v>0</v>
      </c>
      <c r="Q127" s="183">
        <v>6.0000000000000002E-5</v>
      </c>
      <c r="R127" s="183">
        <f>Q127*H127</f>
        <v>8.2800000000000009E-3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132</v>
      </c>
      <c r="AT127" s="185" t="s">
        <v>127</v>
      </c>
      <c r="AU127" s="185" t="s">
        <v>83</v>
      </c>
      <c r="AY127" s="18" t="s">
        <v>124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81</v>
      </c>
      <c r="BK127" s="186">
        <f>ROUND(I127*H127,2)</f>
        <v>0</v>
      </c>
      <c r="BL127" s="18" t="s">
        <v>132</v>
      </c>
      <c r="BM127" s="185" t="s">
        <v>923</v>
      </c>
    </row>
    <row r="128" spans="1:65" s="2" customFormat="1" ht="11.25">
      <c r="A128" s="35"/>
      <c r="B128" s="36"/>
      <c r="C128" s="37"/>
      <c r="D128" s="187" t="s">
        <v>134</v>
      </c>
      <c r="E128" s="37"/>
      <c r="F128" s="188" t="s">
        <v>215</v>
      </c>
      <c r="G128" s="37"/>
      <c r="H128" s="37"/>
      <c r="I128" s="189"/>
      <c r="J128" s="37"/>
      <c r="K128" s="37"/>
      <c r="L128" s="40"/>
      <c r="M128" s="190"/>
      <c r="N128" s="191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134</v>
      </c>
      <c r="AU128" s="18" t="s">
        <v>83</v>
      </c>
    </row>
    <row r="129" spans="1:65" s="2" customFormat="1" ht="16.5" customHeight="1">
      <c r="A129" s="35"/>
      <c r="B129" s="36"/>
      <c r="C129" s="205" t="s">
        <v>216</v>
      </c>
      <c r="D129" s="205" t="s">
        <v>161</v>
      </c>
      <c r="E129" s="206" t="s">
        <v>217</v>
      </c>
      <c r="F129" s="207" t="s">
        <v>218</v>
      </c>
      <c r="G129" s="208" t="s">
        <v>151</v>
      </c>
      <c r="H129" s="209">
        <v>414</v>
      </c>
      <c r="I129" s="210"/>
      <c r="J129" s="211">
        <f>ROUND(I129*H129,2)</f>
        <v>0</v>
      </c>
      <c r="K129" s="207" t="s">
        <v>19</v>
      </c>
      <c r="L129" s="212"/>
      <c r="M129" s="213" t="s">
        <v>19</v>
      </c>
      <c r="N129" s="214" t="s">
        <v>44</v>
      </c>
      <c r="O129" s="65"/>
      <c r="P129" s="183">
        <f>O129*H129</f>
        <v>0</v>
      </c>
      <c r="Q129" s="183">
        <v>5.8999999999999999E-3</v>
      </c>
      <c r="R129" s="183">
        <f>Q129*H129</f>
        <v>2.4426000000000001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164</v>
      </c>
      <c r="AT129" s="185" t="s">
        <v>161</v>
      </c>
      <c r="AU129" s="185" t="s">
        <v>83</v>
      </c>
      <c r="AY129" s="18" t="s">
        <v>124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81</v>
      </c>
      <c r="BK129" s="186">
        <f>ROUND(I129*H129,2)</f>
        <v>0</v>
      </c>
      <c r="BL129" s="18" t="s">
        <v>132</v>
      </c>
      <c r="BM129" s="185" t="s">
        <v>924</v>
      </c>
    </row>
    <row r="130" spans="1:65" s="13" customFormat="1" ht="11.25">
      <c r="B130" s="194"/>
      <c r="C130" s="195"/>
      <c r="D130" s="192" t="s">
        <v>138</v>
      </c>
      <c r="E130" s="195"/>
      <c r="F130" s="197" t="s">
        <v>925</v>
      </c>
      <c r="G130" s="195"/>
      <c r="H130" s="198">
        <v>414</v>
      </c>
      <c r="I130" s="199"/>
      <c r="J130" s="195"/>
      <c r="K130" s="195"/>
      <c r="L130" s="200"/>
      <c r="M130" s="201"/>
      <c r="N130" s="202"/>
      <c r="O130" s="202"/>
      <c r="P130" s="202"/>
      <c r="Q130" s="202"/>
      <c r="R130" s="202"/>
      <c r="S130" s="202"/>
      <c r="T130" s="203"/>
      <c r="AT130" s="204" t="s">
        <v>138</v>
      </c>
      <c r="AU130" s="204" t="s">
        <v>83</v>
      </c>
      <c r="AV130" s="13" t="s">
        <v>83</v>
      </c>
      <c r="AW130" s="13" t="s">
        <v>4</v>
      </c>
      <c r="AX130" s="13" t="s">
        <v>81</v>
      </c>
      <c r="AY130" s="204" t="s">
        <v>124</v>
      </c>
    </row>
    <row r="131" spans="1:65" s="2" customFormat="1" ht="16.5" customHeight="1">
      <c r="A131" s="35"/>
      <c r="B131" s="36"/>
      <c r="C131" s="205" t="s">
        <v>221</v>
      </c>
      <c r="D131" s="205" t="s">
        <v>161</v>
      </c>
      <c r="E131" s="206" t="s">
        <v>222</v>
      </c>
      <c r="F131" s="207" t="s">
        <v>223</v>
      </c>
      <c r="G131" s="208" t="s">
        <v>151</v>
      </c>
      <c r="H131" s="209">
        <v>414</v>
      </c>
      <c r="I131" s="210"/>
      <c r="J131" s="211">
        <f>ROUND(I131*H131,2)</f>
        <v>0</v>
      </c>
      <c r="K131" s="207" t="s">
        <v>19</v>
      </c>
      <c r="L131" s="212"/>
      <c r="M131" s="213" t="s">
        <v>19</v>
      </c>
      <c r="N131" s="214" t="s">
        <v>44</v>
      </c>
      <c r="O131" s="65"/>
      <c r="P131" s="183">
        <f>O131*H131</f>
        <v>0</v>
      </c>
      <c r="Q131" s="183">
        <v>2.0000000000000001E-4</v>
      </c>
      <c r="R131" s="183">
        <f>Q131*H131</f>
        <v>8.2799999999999999E-2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164</v>
      </c>
      <c r="AT131" s="185" t="s">
        <v>161</v>
      </c>
      <c r="AU131" s="185" t="s">
        <v>83</v>
      </c>
      <c r="AY131" s="18" t="s">
        <v>124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81</v>
      </c>
      <c r="BK131" s="186">
        <f>ROUND(I131*H131,2)</f>
        <v>0</v>
      </c>
      <c r="BL131" s="18" t="s">
        <v>132</v>
      </c>
      <c r="BM131" s="185" t="s">
        <v>926</v>
      </c>
    </row>
    <row r="132" spans="1:65" s="2" customFormat="1" ht="19.5">
      <c r="A132" s="35"/>
      <c r="B132" s="36"/>
      <c r="C132" s="37"/>
      <c r="D132" s="192" t="s">
        <v>136</v>
      </c>
      <c r="E132" s="37"/>
      <c r="F132" s="193" t="s">
        <v>225</v>
      </c>
      <c r="G132" s="37"/>
      <c r="H132" s="37"/>
      <c r="I132" s="189"/>
      <c r="J132" s="37"/>
      <c r="K132" s="37"/>
      <c r="L132" s="40"/>
      <c r="M132" s="190"/>
      <c r="N132" s="191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136</v>
      </c>
      <c r="AU132" s="18" t="s">
        <v>83</v>
      </c>
    </row>
    <row r="133" spans="1:65" s="2" customFormat="1" ht="16.5" customHeight="1">
      <c r="A133" s="35"/>
      <c r="B133" s="36"/>
      <c r="C133" s="174" t="s">
        <v>226</v>
      </c>
      <c r="D133" s="174" t="s">
        <v>127</v>
      </c>
      <c r="E133" s="175" t="s">
        <v>227</v>
      </c>
      <c r="F133" s="176" t="s">
        <v>228</v>
      </c>
      <c r="G133" s="177" t="s">
        <v>151</v>
      </c>
      <c r="H133" s="178">
        <v>138</v>
      </c>
      <c r="I133" s="179"/>
      <c r="J133" s="180">
        <f>ROUND(I133*H133,2)</f>
        <v>0</v>
      </c>
      <c r="K133" s="176" t="s">
        <v>131</v>
      </c>
      <c r="L133" s="40"/>
      <c r="M133" s="181" t="s">
        <v>19</v>
      </c>
      <c r="N133" s="182" t="s">
        <v>44</v>
      </c>
      <c r="O133" s="65"/>
      <c r="P133" s="183">
        <f>O133*H133</f>
        <v>0</v>
      </c>
      <c r="Q133" s="183">
        <v>2.0000000000000002E-5</v>
      </c>
      <c r="R133" s="183">
        <f>Q133*H133</f>
        <v>2.7600000000000003E-3</v>
      </c>
      <c r="S133" s="183">
        <v>0</v>
      </c>
      <c r="T133" s="18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132</v>
      </c>
      <c r="AT133" s="185" t="s">
        <v>127</v>
      </c>
      <c r="AU133" s="185" t="s">
        <v>83</v>
      </c>
      <c r="AY133" s="18" t="s">
        <v>124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8" t="s">
        <v>81</v>
      </c>
      <c r="BK133" s="186">
        <f>ROUND(I133*H133,2)</f>
        <v>0</v>
      </c>
      <c r="BL133" s="18" t="s">
        <v>132</v>
      </c>
      <c r="BM133" s="185" t="s">
        <v>927</v>
      </c>
    </row>
    <row r="134" spans="1:65" s="2" customFormat="1" ht="11.25">
      <c r="A134" s="35"/>
      <c r="B134" s="36"/>
      <c r="C134" s="37"/>
      <c r="D134" s="187" t="s">
        <v>134</v>
      </c>
      <c r="E134" s="37"/>
      <c r="F134" s="188" t="s">
        <v>230</v>
      </c>
      <c r="G134" s="37"/>
      <c r="H134" s="37"/>
      <c r="I134" s="189"/>
      <c r="J134" s="37"/>
      <c r="K134" s="37"/>
      <c r="L134" s="40"/>
      <c r="M134" s="190"/>
      <c r="N134" s="191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134</v>
      </c>
      <c r="AU134" s="18" t="s">
        <v>83</v>
      </c>
    </row>
    <row r="135" spans="1:65" s="2" customFormat="1" ht="19.5">
      <c r="A135" s="35"/>
      <c r="B135" s="36"/>
      <c r="C135" s="37"/>
      <c r="D135" s="192" t="s">
        <v>136</v>
      </c>
      <c r="E135" s="37"/>
      <c r="F135" s="193" t="s">
        <v>231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136</v>
      </c>
      <c r="AU135" s="18" t="s">
        <v>83</v>
      </c>
    </row>
    <row r="136" spans="1:65" s="2" customFormat="1" ht="16.5" customHeight="1">
      <c r="A136" s="35"/>
      <c r="B136" s="36"/>
      <c r="C136" s="174" t="s">
        <v>232</v>
      </c>
      <c r="D136" s="174" t="s">
        <v>127</v>
      </c>
      <c r="E136" s="175" t="s">
        <v>233</v>
      </c>
      <c r="F136" s="176" t="s">
        <v>234</v>
      </c>
      <c r="G136" s="177" t="s">
        <v>130</v>
      </c>
      <c r="H136" s="178">
        <v>110.4</v>
      </c>
      <c r="I136" s="179"/>
      <c r="J136" s="180">
        <f>ROUND(I136*H136,2)</f>
        <v>0</v>
      </c>
      <c r="K136" s="176" t="s">
        <v>131</v>
      </c>
      <c r="L136" s="40"/>
      <c r="M136" s="181" t="s">
        <v>19</v>
      </c>
      <c r="N136" s="182" t="s">
        <v>44</v>
      </c>
      <c r="O136" s="65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132</v>
      </c>
      <c r="AT136" s="185" t="s">
        <v>127</v>
      </c>
      <c r="AU136" s="185" t="s">
        <v>83</v>
      </c>
      <c r="AY136" s="18" t="s">
        <v>124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8" t="s">
        <v>81</v>
      </c>
      <c r="BK136" s="186">
        <f>ROUND(I136*H136,2)</f>
        <v>0</v>
      </c>
      <c r="BL136" s="18" t="s">
        <v>132</v>
      </c>
      <c r="BM136" s="185" t="s">
        <v>928</v>
      </c>
    </row>
    <row r="137" spans="1:65" s="2" customFormat="1" ht="11.25">
      <c r="A137" s="35"/>
      <c r="B137" s="36"/>
      <c r="C137" s="37"/>
      <c r="D137" s="187" t="s">
        <v>134</v>
      </c>
      <c r="E137" s="37"/>
      <c r="F137" s="188" t="s">
        <v>236</v>
      </c>
      <c r="G137" s="37"/>
      <c r="H137" s="37"/>
      <c r="I137" s="189"/>
      <c r="J137" s="37"/>
      <c r="K137" s="37"/>
      <c r="L137" s="40"/>
      <c r="M137" s="190"/>
      <c r="N137" s="191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134</v>
      </c>
      <c r="AU137" s="18" t="s">
        <v>83</v>
      </c>
    </row>
    <row r="138" spans="1:65" s="2" customFormat="1" ht="19.5">
      <c r="A138" s="35"/>
      <c r="B138" s="36"/>
      <c r="C138" s="37"/>
      <c r="D138" s="192" t="s">
        <v>136</v>
      </c>
      <c r="E138" s="37"/>
      <c r="F138" s="193" t="s">
        <v>237</v>
      </c>
      <c r="G138" s="37"/>
      <c r="H138" s="37"/>
      <c r="I138" s="189"/>
      <c r="J138" s="37"/>
      <c r="K138" s="37"/>
      <c r="L138" s="40"/>
      <c r="M138" s="190"/>
      <c r="N138" s="191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136</v>
      </c>
      <c r="AU138" s="18" t="s">
        <v>83</v>
      </c>
    </row>
    <row r="139" spans="1:65" s="13" customFormat="1" ht="11.25">
      <c r="B139" s="194"/>
      <c r="C139" s="195"/>
      <c r="D139" s="192" t="s">
        <v>138</v>
      </c>
      <c r="E139" s="196" t="s">
        <v>19</v>
      </c>
      <c r="F139" s="197" t="s">
        <v>929</v>
      </c>
      <c r="G139" s="195"/>
      <c r="H139" s="198">
        <v>110.4</v>
      </c>
      <c r="I139" s="199"/>
      <c r="J139" s="195"/>
      <c r="K139" s="195"/>
      <c r="L139" s="200"/>
      <c r="M139" s="201"/>
      <c r="N139" s="202"/>
      <c r="O139" s="202"/>
      <c r="P139" s="202"/>
      <c r="Q139" s="202"/>
      <c r="R139" s="202"/>
      <c r="S139" s="202"/>
      <c r="T139" s="203"/>
      <c r="AT139" s="204" t="s">
        <v>138</v>
      </c>
      <c r="AU139" s="204" t="s">
        <v>83</v>
      </c>
      <c r="AV139" s="13" t="s">
        <v>83</v>
      </c>
      <c r="AW139" s="13" t="s">
        <v>35</v>
      </c>
      <c r="AX139" s="13" t="s">
        <v>81</v>
      </c>
      <c r="AY139" s="204" t="s">
        <v>124</v>
      </c>
    </row>
    <row r="140" spans="1:65" s="2" customFormat="1" ht="16.5" customHeight="1">
      <c r="A140" s="35"/>
      <c r="B140" s="36"/>
      <c r="C140" s="205" t="s">
        <v>239</v>
      </c>
      <c r="D140" s="205" t="s">
        <v>161</v>
      </c>
      <c r="E140" s="206" t="s">
        <v>240</v>
      </c>
      <c r="F140" s="207" t="s">
        <v>241</v>
      </c>
      <c r="G140" s="208" t="s">
        <v>242</v>
      </c>
      <c r="H140" s="209">
        <v>12.696</v>
      </c>
      <c r="I140" s="210"/>
      <c r="J140" s="211">
        <f>ROUND(I140*H140,2)</f>
        <v>0</v>
      </c>
      <c r="K140" s="207" t="s">
        <v>19</v>
      </c>
      <c r="L140" s="212"/>
      <c r="M140" s="213" t="s">
        <v>19</v>
      </c>
      <c r="N140" s="214" t="s">
        <v>44</v>
      </c>
      <c r="O140" s="65"/>
      <c r="P140" s="183">
        <f>O140*H140</f>
        <v>0</v>
      </c>
      <c r="Q140" s="183">
        <v>0.5</v>
      </c>
      <c r="R140" s="183">
        <f>Q140*H140</f>
        <v>6.3479999999999999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164</v>
      </c>
      <c r="AT140" s="185" t="s">
        <v>161</v>
      </c>
      <c r="AU140" s="185" t="s">
        <v>83</v>
      </c>
      <c r="AY140" s="18" t="s">
        <v>124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8" t="s">
        <v>81</v>
      </c>
      <c r="BK140" s="186">
        <f>ROUND(I140*H140,2)</f>
        <v>0</v>
      </c>
      <c r="BL140" s="18" t="s">
        <v>132</v>
      </c>
      <c r="BM140" s="185" t="s">
        <v>930</v>
      </c>
    </row>
    <row r="141" spans="1:65" s="13" customFormat="1" ht="11.25">
      <c r="B141" s="194"/>
      <c r="C141" s="195"/>
      <c r="D141" s="192" t="s">
        <v>138</v>
      </c>
      <c r="E141" s="195"/>
      <c r="F141" s="197" t="s">
        <v>931</v>
      </c>
      <c r="G141" s="195"/>
      <c r="H141" s="198">
        <v>12.696</v>
      </c>
      <c r="I141" s="199"/>
      <c r="J141" s="195"/>
      <c r="K141" s="195"/>
      <c r="L141" s="200"/>
      <c r="M141" s="201"/>
      <c r="N141" s="202"/>
      <c r="O141" s="202"/>
      <c r="P141" s="202"/>
      <c r="Q141" s="202"/>
      <c r="R141" s="202"/>
      <c r="S141" s="202"/>
      <c r="T141" s="203"/>
      <c r="AT141" s="204" t="s">
        <v>138</v>
      </c>
      <c r="AU141" s="204" t="s">
        <v>83</v>
      </c>
      <c r="AV141" s="13" t="s">
        <v>83</v>
      </c>
      <c r="AW141" s="13" t="s">
        <v>4</v>
      </c>
      <c r="AX141" s="13" t="s">
        <v>81</v>
      </c>
      <c r="AY141" s="204" t="s">
        <v>124</v>
      </c>
    </row>
    <row r="142" spans="1:65" s="2" customFormat="1" ht="16.5" customHeight="1">
      <c r="A142" s="35"/>
      <c r="B142" s="36"/>
      <c r="C142" s="174" t="s">
        <v>7</v>
      </c>
      <c r="D142" s="174" t="s">
        <v>127</v>
      </c>
      <c r="E142" s="175" t="s">
        <v>245</v>
      </c>
      <c r="F142" s="176" t="s">
        <v>612</v>
      </c>
      <c r="G142" s="177" t="s">
        <v>151</v>
      </c>
      <c r="H142" s="178">
        <v>138</v>
      </c>
      <c r="I142" s="179"/>
      <c r="J142" s="180">
        <f>ROUND(I142*H142,2)</f>
        <v>0</v>
      </c>
      <c r="K142" s="176" t="s">
        <v>131</v>
      </c>
      <c r="L142" s="40"/>
      <c r="M142" s="181" t="s">
        <v>19</v>
      </c>
      <c r="N142" s="182" t="s">
        <v>44</v>
      </c>
      <c r="O142" s="65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132</v>
      </c>
      <c r="AT142" s="185" t="s">
        <v>127</v>
      </c>
      <c r="AU142" s="185" t="s">
        <v>83</v>
      </c>
      <c r="AY142" s="18" t="s">
        <v>124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81</v>
      </c>
      <c r="BK142" s="186">
        <f>ROUND(I142*H142,2)</f>
        <v>0</v>
      </c>
      <c r="BL142" s="18" t="s">
        <v>132</v>
      </c>
      <c r="BM142" s="185" t="s">
        <v>932</v>
      </c>
    </row>
    <row r="143" spans="1:65" s="2" customFormat="1" ht="11.25">
      <c r="A143" s="35"/>
      <c r="B143" s="36"/>
      <c r="C143" s="37"/>
      <c r="D143" s="187" t="s">
        <v>134</v>
      </c>
      <c r="E143" s="37"/>
      <c r="F143" s="188" t="s">
        <v>248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134</v>
      </c>
      <c r="AU143" s="18" t="s">
        <v>83</v>
      </c>
    </row>
    <row r="144" spans="1:65" s="2" customFormat="1" ht="19.5">
      <c r="A144" s="35"/>
      <c r="B144" s="36"/>
      <c r="C144" s="37"/>
      <c r="D144" s="192" t="s">
        <v>136</v>
      </c>
      <c r="E144" s="37"/>
      <c r="F144" s="193" t="s">
        <v>249</v>
      </c>
      <c r="G144" s="37"/>
      <c r="H144" s="37"/>
      <c r="I144" s="189"/>
      <c r="J144" s="37"/>
      <c r="K144" s="37"/>
      <c r="L144" s="40"/>
      <c r="M144" s="190"/>
      <c r="N144" s="191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136</v>
      </c>
      <c r="AU144" s="18" t="s">
        <v>83</v>
      </c>
    </row>
    <row r="145" spans="1:65" s="2" customFormat="1" ht="16.5" customHeight="1">
      <c r="A145" s="35"/>
      <c r="B145" s="36"/>
      <c r="C145" s="174" t="s">
        <v>250</v>
      </c>
      <c r="D145" s="174" t="s">
        <v>127</v>
      </c>
      <c r="E145" s="175" t="s">
        <v>251</v>
      </c>
      <c r="F145" s="176" t="s">
        <v>252</v>
      </c>
      <c r="G145" s="177" t="s">
        <v>242</v>
      </c>
      <c r="H145" s="178">
        <v>8.2799999999999994</v>
      </c>
      <c r="I145" s="179"/>
      <c r="J145" s="180">
        <f>ROUND(I145*H145,2)</f>
        <v>0</v>
      </c>
      <c r="K145" s="176" t="s">
        <v>131</v>
      </c>
      <c r="L145" s="40"/>
      <c r="M145" s="181" t="s">
        <v>19</v>
      </c>
      <c r="N145" s="182" t="s">
        <v>44</v>
      </c>
      <c r="O145" s="65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5" t="s">
        <v>132</v>
      </c>
      <c r="AT145" s="185" t="s">
        <v>127</v>
      </c>
      <c r="AU145" s="185" t="s">
        <v>83</v>
      </c>
      <c r="AY145" s="18" t="s">
        <v>124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8" t="s">
        <v>81</v>
      </c>
      <c r="BK145" s="186">
        <f>ROUND(I145*H145,2)</f>
        <v>0</v>
      </c>
      <c r="BL145" s="18" t="s">
        <v>132</v>
      </c>
      <c r="BM145" s="185" t="s">
        <v>933</v>
      </c>
    </row>
    <row r="146" spans="1:65" s="2" customFormat="1" ht="11.25">
      <c r="A146" s="35"/>
      <c r="B146" s="36"/>
      <c r="C146" s="37"/>
      <c r="D146" s="187" t="s">
        <v>134</v>
      </c>
      <c r="E146" s="37"/>
      <c r="F146" s="188" t="s">
        <v>254</v>
      </c>
      <c r="G146" s="37"/>
      <c r="H146" s="37"/>
      <c r="I146" s="189"/>
      <c r="J146" s="37"/>
      <c r="K146" s="37"/>
      <c r="L146" s="40"/>
      <c r="M146" s="190"/>
      <c r="N146" s="191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134</v>
      </c>
      <c r="AU146" s="18" t="s">
        <v>83</v>
      </c>
    </row>
    <row r="147" spans="1:65" s="2" customFormat="1" ht="19.5">
      <c r="A147" s="35"/>
      <c r="B147" s="36"/>
      <c r="C147" s="37"/>
      <c r="D147" s="192" t="s">
        <v>136</v>
      </c>
      <c r="E147" s="37"/>
      <c r="F147" s="193" t="s">
        <v>255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136</v>
      </c>
      <c r="AU147" s="18" t="s">
        <v>83</v>
      </c>
    </row>
    <row r="148" spans="1:65" s="13" customFormat="1" ht="11.25">
      <c r="B148" s="194"/>
      <c r="C148" s="195"/>
      <c r="D148" s="192" t="s">
        <v>138</v>
      </c>
      <c r="E148" s="196" t="s">
        <v>19</v>
      </c>
      <c r="F148" s="197" t="s">
        <v>934</v>
      </c>
      <c r="G148" s="195"/>
      <c r="H148" s="198">
        <v>8.2799999999999994</v>
      </c>
      <c r="I148" s="199"/>
      <c r="J148" s="195"/>
      <c r="K148" s="195"/>
      <c r="L148" s="200"/>
      <c r="M148" s="201"/>
      <c r="N148" s="202"/>
      <c r="O148" s="202"/>
      <c r="P148" s="202"/>
      <c r="Q148" s="202"/>
      <c r="R148" s="202"/>
      <c r="S148" s="202"/>
      <c r="T148" s="203"/>
      <c r="AT148" s="204" t="s">
        <v>138</v>
      </c>
      <c r="AU148" s="204" t="s">
        <v>83</v>
      </c>
      <c r="AV148" s="13" t="s">
        <v>83</v>
      </c>
      <c r="AW148" s="13" t="s">
        <v>35</v>
      </c>
      <c r="AX148" s="13" t="s">
        <v>81</v>
      </c>
      <c r="AY148" s="204" t="s">
        <v>124</v>
      </c>
    </row>
    <row r="149" spans="1:65" s="2" customFormat="1" ht="16.5" customHeight="1">
      <c r="A149" s="35"/>
      <c r="B149" s="36"/>
      <c r="C149" s="174" t="s">
        <v>257</v>
      </c>
      <c r="D149" s="174" t="s">
        <v>127</v>
      </c>
      <c r="E149" s="175" t="s">
        <v>258</v>
      </c>
      <c r="F149" s="176" t="s">
        <v>259</v>
      </c>
      <c r="G149" s="177" t="s">
        <v>242</v>
      </c>
      <c r="H149" s="178">
        <v>8.2799999999999994</v>
      </c>
      <c r="I149" s="179"/>
      <c r="J149" s="180">
        <f>ROUND(I149*H149,2)</f>
        <v>0</v>
      </c>
      <c r="K149" s="176" t="s">
        <v>131</v>
      </c>
      <c r="L149" s="40"/>
      <c r="M149" s="181" t="s">
        <v>19</v>
      </c>
      <c r="N149" s="182" t="s">
        <v>44</v>
      </c>
      <c r="O149" s="65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132</v>
      </c>
      <c r="AT149" s="185" t="s">
        <v>127</v>
      </c>
      <c r="AU149" s="185" t="s">
        <v>83</v>
      </c>
      <c r="AY149" s="18" t="s">
        <v>124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8" t="s">
        <v>81</v>
      </c>
      <c r="BK149" s="186">
        <f>ROUND(I149*H149,2)</f>
        <v>0</v>
      </c>
      <c r="BL149" s="18" t="s">
        <v>132</v>
      </c>
      <c r="BM149" s="185" t="s">
        <v>935</v>
      </c>
    </row>
    <row r="150" spans="1:65" s="2" customFormat="1" ht="11.25">
      <c r="A150" s="35"/>
      <c r="B150" s="36"/>
      <c r="C150" s="37"/>
      <c r="D150" s="187" t="s">
        <v>134</v>
      </c>
      <c r="E150" s="37"/>
      <c r="F150" s="188" t="s">
        <v>261</v>
      </c>
      <c r="G150" s="37"/>
      <c r="H150" s="37"/>
      <c r="I150" s="189"/>
      <c r="J150" s="37"/>
      <c r="K150" s="37"/>
      <c r="L150" s="40"/>
      <c r="M150" s="190"/>
      <c r="N150" s="191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134</v>
      </c>
      <c r="AU150" s="18" t="s">
        <v>83</v>
      </c>
    </row>
    <row r="151" spans="1:65" s="2" customFormat="1" ht="16.5" customHeight="1">
      <c r="A151" s="35"/>
      <c r="B151" s="36"/>
      <c r="C151" s="174" t="s">
        <v>262</v>
      </c>
      <c r="D151" s="174" t="s">
        <v>127</v>
      </c>
      <c r="E151" s="175" t="s">
        <v>263</v>
      </c>
      <c r="F151" s="176" t="s">
        <v>264</v>
      </c>
      <c r="G151" s="177" t="s">
        <v>242</v>
      </c>
      <c r="H151" s="178">
        <v>41.4</v>
      </c>
      <c r="I151" s="179"/>
      <c r="J151" s="180">
        <f>ROUND(I151*H151,2)</f>
        <v>0</v>
      </c>
      <c r="K151" s="176" t="s">
        <v>131</v>
      </c>
      <c r="L151" s="40"/>
      <c r="M151" s="181" t="s">
        <v>19</v>
      </c>
      <c r="N151" s="182" t="s">
        <v>44</v>
      </c>
      <c r="O151" s="65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132</v>
      </c>
      <c r="AT151" s="185" t="s">
        <v>127</v>
      </c>
      <c r="AU151" s="185" t="s">
        <v>83</v>
      </c>
      <c r="AY151" s="18" t="s">
        <v>124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81</v>
      </c>
      <c r="BK151" s="186">
        <f>ROUND(I151*H151,2)</f>
        <v>0</v>
      </c>
      <c r="BL151" s="18" t="s">
        <v>132</v>
      </c>
      <c r="BM151" s="185" t="s">
        <v>936</v>
      </c>
    </row>
    <row r="152" spans="1:65" s="2" customFormat="1" ht="11.25">
      <c r="A152" s="35"/>
      <c r="B152" s="36"/>
      <c r="C152" s="37"/>
      <c r="D152" s="187" t="s">
        <v>134</v>
      </c>
      <c r="E152" s="37"/>
      <c r="F152" s="188" t="s">
        <v>266</v>
      </c>
      <c r="G152" s="37"/>
      <c r="H152" s="37"/>
      <c r="I152" s="189"/>
      <c r="J152" s="37"/>
      <c r="K152" s="37"/>
      <c r="L152" s="40"/>
      <c r="M152" s="190"/>
      <c r="N152" s="191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134</v>
      </c>
      <c r="AU152" s="18" t="s">
        <v>83</v>
      </c>
    </row>
    <row r="153" spans="1:65" s="2" customFormat="1" ht="19.5">
      <c r="A153" s="35"/>
      <c r="B153" s="36"/>
      <c r="C153" s="37"/>
      <c r="D153" s="192" t="s">
        <v>136</v>
      </c>
      <c r="E153" s="37"/>
      <c r="F153" s="193" t="s">
        <v>267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136</v>
      </c>
      <c r="AU153" s="18" t="s">
        <v>83</v>
      </c>
    </row>
    <row r="154" spans="1:65" s="13" customFormat="1" ht="11.25">
      <c r="B154" s="194"/>
      <c r="C154" s="195"/>
      <c r="D154" s="192" t="s">
        <v>138</v>
      </c>
      <c r="E154" s="196" t="s">
        <v>19</v>
      </c>
      <c r="F154" s="197" t="s">
        <v>937</v>
      </c>
      <c r="G154" s="195"/>
      <c r="H154" s="198">
        <v>41.4</v>
      </c>
      <c r="I154" s="199"/>
      <c r="J154" s="195"/>
      <c r="K154" s="195"/>
      <c r="L154" s="200"/>
      <c r="M154" s="201"/>
      <c r="N154" s="202"/>
      <c r="O154" s="202"/>
      <c r="P154" s="202"/>
      <c r="Q154" s="202"/>
      <c r="R154" s="202"/>
      <c r="S154" s="202"/>
      <c r="T154" s="203"/>
      <c r="AT154" s="204" t="s">
        <v>138</v>
      </c>
      <c r="AU154" s="204" t="s">
        <v>83</v>
      </c>
      <c r="AV154" s="13" t="s">
        <v>83</v>
      </c>
      <c r="AW154" s="13" t="s">
        <v>35</v>
      </c>
      <c r="AX154" s="13" t="s">
        <v>81</v>
      </c>
      <c r="AY154" s="204" t="s">
        <v>124</v>
      </c>
    </row>
    <row r="155" spans="1:65" s="12" customFormat="1" ht="22.9" customHeight="1">
      <c r="B155" s="158"/>
      <c r="C155" s="159"/>
      <c r="D155" s="160" t="s">
        <v>72</v>
      </c>
      <c r="E155" s="172" t="s">
        <v>269</v>
      </c>
      <c r="F155" s="172" t="s">
        <v>270</v>
      </c>
      <c r="G155" s="159"/>
      <c r="H155" s="159"/>
      <c r="I155" s="162"/>
      <c r="J155" s="173">
        <f>BK155</f>
        <v>0</v>
      </c>
      <c r="K155" s="159"/>
      <c r="L155" s="164"/>
      <c r="M155" s="165"/>
      <c r="N155" s="166"/>
      <c r="O155" s="166"/>
      <c r="P155" s="167">
        <f>SUM(P156:P201)</f>
        <v>0</v>
      </c>
      <c r="Q155" s="166"/>
      <c r="R155" s="167">
        <f>SUM(R156:R201)</f>
        <v>13.4013475</v>
      </c>
      <c r="S155" s="166"/>
      <c r="T155" s="168">
        <f>SUM(T156:T201)</f>
        <v>0</v>
      </c>
      <c r="AR155" s="169" t="s">
        <v>81</v>
      </c>
      <c r="AT155" s="170" t="s">
        <v>72</v>
      </c>
      <c r="AU155" s="170" t="s">
        <v>81</v>
      </c>
      <c r="AY155" s="169" t="s">
        <v>124</v>
      </c>
      <c r="BK155" s="171">
        <f>SUM(BK156:BK201)</f>
        <v>0</v>
      </c>
    </row>
    <row r="156" spans="1:65" s="2" customFormat="1" ht="21.75" customHeight="1">
      <c r="A156" s="35"/>
      <c r="B156" s="36"/>
      <c r="C156" s="174" t="s">
        <v>271</v>
      </c>
      <c r="D156" s="174" t="s">
        <v>127</v>
      </c>
      <c r="E156" s="175" t="s">
        <v>272</v>
      </c>
      <c r="F156" s="176" t="s">
        <v>273</v>
      </c>
      <c r="G156" s="177" t="s">
        <v>151</v>
      </c>
      <c r="H156" s="178">
        <v>339</v>
      </c>
      <c r="I156" s="179"/>
      <c r="J156" s="180">
        <f>ROUND(I156*H156,2)</f>
        <v>0</v>
      </c>
      <c r="K156" s="176" t="s">
        <v>131</v>
      </c>
      <c r="L156" s="40"/>
      <c r="M156" s="181" t="s">
        <v>19</v>
      </c>
      <c r="N156" s="182" t="s">
        <v>44</v>
      </c>
      <c r="O156" s="65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132</v>
      </c>
      <c r="AT156" s="185" t="s">
        <v>127</v>
      </c>
      <c r="AU156" s="185" t="s">
        <v>83</v>
      </c>
      <c r="AY156" s="18" t="s">
        <v>124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8" t="s">
        <v>81</v>
      </c>
      <c r="BK156" s="186">
        <f>ROUND(I156*H156,2)</f>
        <v>0</v>
      </c>
      <c r="BL156" s="18" t="s">
        <v>132</v>
      </c>
      <c r="BM156" s="185" t="s">
        <v>938</v>
      </c>
    </row>
    <row r="157" spans="1:65" s="2" customFormat="1" ht="11.25">
      <c r="A157" s="35"/>
      <c r="B157" s="36"/>
      <c r="C157" s="37"/>
      <c r="D157" s="187" t="s">
        <v>134</v>
      </c>
      <c r="E157" s="37"/>
      <c r="F157" s="188" t="s">
        <v>275</v>
      </c>
      <c r="G157" s="37"/>
      <c r="H157" s="37"/>
      <c r="I157" s="189"/>
      <c r="J157" s="37"/>
      <c r="K157" s="37"/>
      <c r="L157" s="40"/>
      <c r="M157" s="190"/>
      <c r="N157" s="191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134</v>
      </c>
      <c r="AU157" s="18" t="s">
        <v>83</v>
      </c>
    </row>
    <row r="158" spans="1:65" s="13" customFormat="1" ht="11.25">
      <c r="B158" s="194"/>
      <c r="C158" s="195"/>
      <c r="D158" s="192" t="s">
        <v>138</v>
      </c>
      <c r="E158" s="196" t="s">
        <v>19</v>
      </c>
      <c r="F158" s="197" t="s">
        <v>939</v>
      </c>
      <c r="G158" s="195"/>
      <c r="H158" s="198">
        <v>174</v>
      </c>
      <c r="I158" s="199"/>
      <c r="J158" s="195"/>
      <c r="K158" s="195"/>
      <c r="L158" s="200"/>
      <c r="M158" s="201"/>
      <c r="N158" s="202"/>
      <c r="O158" s="202"/>
      <c r="P158" s="202"/>
      <c r="Q158" s="202"/>
      <c r="R158" s="202"/>
      <c r="S158" s="202"/>
      <c r="T158" s="203"/>
      <c r="AT158" s="204" t="s">
        <v>138</v>
      </c>
      <c r="AU158" s="204" t="s">
        <v>83</v>
      </c>
      <c r="AV158" s="13" t="s">
        <v>83</v>
      </c>
      <c r="AW158" s="13" t="s">
        <v>35</v>
      </c>
      <c r="AX158" s="13" t="s">
        <v>73</v>
      </c>
      <c r="AY158" s="204" t="s">
        <v>124</v>
      </c>
    </row>
    <row r="159" spans="1:65" s="13" customFormat="1" ht="11.25">
      <c r="B159" s="194"/>
      <c r="C159" s="195"/>
      <c r="D159" s="192" t="s">
        <v>138</v>
      </c>
      <c r="E159" s="196" t="s">
        <v>19</v>
      </c>
      <c r="F159" s="197" t="s">
        <v>940</v>
      </c>
      <c r="G159" s="195"/>
      <c r="H159" s="198">
        <v>165</v>
      </c>
      <c r="I159" s="199"/>
      <c r="J159" s="195"/>
      <c r="K159" s="195"/>
      <c r="L159" s="200"/>
      <c r="M159" s="201"/>
      <c r="N159" s="202"/>
      <c r="O159" s="202"/>
      <c r="P159" s="202"/>
      <c r="Q159" s="202"/>
      <c r="R159" s="202"/>
      <c r="S159" s="202"/>
      <c r="T159" s="203"/>
      <c r="AT159" s="204" t="s">
        <v>138</v>
      </c>
      <c r="AU159" s="204" t="s">
        <v>83</v>
      </c>
      <c r="AV159" s="13" t="s">
        <v>83</v>
      </c>
      <c r="AW159" s="13" t="s">
        <v>35</v>
      </c>
      <c r="AX159" s="13" t="s">
        <v>73</v>
      </c>
      <c r="AY159" s="204" t="s">
        <v>124</v>
      </c>
    </row>
    <row r="160" spans="1:65" s="14" customFormat="1" ht="11.25">
      <c r="B160" s="215"/>
      <c r="C160" s="216"/>
      <c r="D160" s="192" t="s">
        <v>138</v>
      </c>
      <c r="E160" s="217" t="s">
        <v>19</v>
      </c>
      <c r="F160" s="218" t="s">
        <v>278</v>
      </c>
      <c r="G160" s="216"/>
      <c r="H160" s="219">
        <v>339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138</v>
      </c>
      <c r="AU160" s="225" t="s">
        <v>83</v>
      </c>
      <c r="AV160" s="14" t="s">
        <v>132</v>
      </c>
      <c r="AW160" s="14" t="s">
        <v>35</v>
      </c>
      <c r="AX160" s="14" t="s">
        <v>81</v>
      </c>
      <c r="AY160" s="225" t="s">
        <v>124</v>
      </c>
    </row>
    <row r="161" spans="1:65" s="2" customFormat="1" ht="21.75" customHeight="1">
      <c r="A161" s="35"/>
      <c r="B161" s="36"/>
      <c r="C161" s="174" t="s">
        <v>279</v>
      </c>
      <c r="D161" s="174" t="s">
        <v>127</v>
      </c>
      <c r="E161" s="175" t="s">
        <v>280</v>
      </c>
      <c r="F161" s="176" t="s">
        <v>281</v>
      </c>
      <c r="G161" s="177" t="s">
        <v>151</v>
      </c>
      <c r="H161" s="178">
        <v>339</v>
      </c>
      <c r="I161" s="179"/>
      <c r="J161" s="180">
        <f>ROUND(I161*H161,2)</f>
        <v>0</v>
      </c>
      <c r="K161" s="176" t="s">
        <v>131</v>
      </c>
      <c r="L161" s="40"/>
      <c r="M161" s="181" t="s">
        <v>19</v>
      </c>
      <c r="N161" s="182" t="s">
        <v>44</v>
      </c>
      <c r="O161" s="65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5" t="s">
        <v>132</v>
      </c>
      <c r="AT161" s="185" t="s">
        <v>127</v>
      </c>
      <c r="AU161" s="185" t="s">
        <v>83</v>
      </c>
      <c r="AY161" s="18" t="s">
        <v>124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8" t="s">
        <v>81</v>
      </c>
      <c r="BK161" s="186">
        <f>ROUND(I161*H161,2)</f>
        <v>0</v>
      </c>
      <c r="BL161" s="18" t="s">
        <v>132</v>
      </c>
      <c r="BM161" s="185" t="s">
        <v>941</v>
      </c>
    </row>
    <row r="162" spans="1:65" s="2" customFormat="1" ht="11.25">
      <c r="A162" s="35"/>
      <c r="B162" s="36"/>
      <c r="C162" s="37"/>
      <c r="D162" s="187" t="s">
        <v>134</v>
      </c>
      <c r="E162" s="37"/>
      <c r="F162" s="188" t="s">
        <v>283</v>
      </c>
      <c r="G162" s="37"/>
      <c r="H162" s="37"/>
      <c r="I162" s="189"/>
      <c r="J162" s="37"/>
      <c r="K162" s="37"/>
      <c r="L162" s="40"/>
      <c r="M162" s="190"/>
      <c r="N162" s="191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134</v>
      </c>
      <c r="AU162" s="18" t="s">
        <v>83</v>
      </c>
    </row>
    <row r="163" spans="1:65" s="2" customFormat="1" ht="16.5" customHeight="1">
      <c r="A163" s="35"/>
      <c r="B163" s="36"/>
      <c r="C163" s="205" t="s">
        <v>284</v>
      </c>
      <c r="D163" s="205" t="s">
        <v>161</v>
      </c>
      <c r="E163" s="206" t="s">
        <v>285</v>
      </c>
      <c r="F163" s="207" t="s">
        <v>286</v>
      </c>
      <c r="G163" s="208" t="s">
        <v>151</v>
      </c>
      <c r="H163" s="209">
        <v>60</v>
      </c>
      <c r="I163" s="210"/>
      <c r="J163" s="211">
        <f t="shared" ref="J163:J170" si="0">ROUND(I163*H163,2)</f>
        <v>0</v>
      </c>
      <c r="K163" s="207" t="s">
        <v>19</v>
      </c>
      <c r="L163" s="212"/>
      <c r="M163" s="213" t="s">
        <v>19</v>
      </c>
      <c r="N163" s="214" t="s">
        <v>44</v>
      </c>
      <c r="O163" s="65"/>
      <c r="P163" s="183">
        <f t="shared" ref="P163:P170" si="1">O163*H163</f>
        <v>0</v>
      </c>
      <c r="Q163" s="183">
        <v>0.01</v>
      </c>
      <c r="R163" s="183">
        <f t="shared" ref="R163:R170" si="2">Q163*H163</f>
        <v>0.6</v>
      </c>
      <c r="S163" s="183">
        <v>0</v>
      </c>
      <c r="T163" s="184">
        <f t="shared" ref="T163:T170" si="3"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164</v>
      </c>
      <c r="AT163" s="185" t="s">
        <v>161</v>
      </c>
      <c r="AU163" s="185" t="s">
        <v>83</v>
      </c>
      <c r="AY163" s="18" t="s">
        <v>124</v>
      </c>
      <c r="BE163" s="186">
        <f t="shared" ref="BE163:BE170" si="4">IF(N163="základní",J163,0)</f>
        <v>0</v>
      </c>
      <c r="BF163" s="186">
        <f t="shared" ref="BF163:BF170" si="5">IF(N163="snížená",J163,0)</f>
        <v>0</v>
      </c>
      <c r="BG163" s="186">
        <f t="shared" ref="BG163:BG170" si="6">IF(N163="zákl. přenesená",J163,0)</f>
        <v>0</v>
      </c>
      <c r="BH163" s="186">
        <f t="shared" ref="BH163:BH170" si="7">IF(N163="sníž. přenesená",J163,0)</f>
        <v>0</v>
      </c>
      <c r="BI163" s="186">
        <f t="shared" ref="BI163:BI170" si="8">IF(N163="nulová",J163,0)</f>
        <v>0</v>
      </c>
      <c r="BJ163" s="18" t="s">
        <v>81</v>
      </c>
      <c r="BK163" s="186">
        <f t="shared" ref="BK163:BK170" si="9">ROUND(I163*H163,2)</f>
        <v>0</v>
      </c>
      <c r="BL163" s="18" t="s">
        <v>132</v>
      </c>
      <c r="BM163" s="185" t="s">
        <v>942</v>
      </c>
    </row>
    <row r="164" spans="1:65" s="2" customFormat="1" ht="16.5" customHeight="1">
      <c r="A164" s="35"/>
      <c r="B164" s="36"/>
      <c r="C164" s="205" t="s">
        <v>288</v>
      </c>
      <c r="D164" s="205" t="s">
        <v>161</v>
      </c>
      <c r="E164" s="206" t="s">
        <v>289</v>
      </c>
      <c r="F164" s="207" t="s">
        <v>290</v>
      </c>
      <c r="G164" s="208" t="s">
        <v>151</v>
      </c>
      <c r="H164" s="209">
        <v>60</v>
      </c>
      <c r="I164" s="210"/>
      <c r="J164" s="211">
        <f t="shared" si="0"/>
        <v>0</v>
      </c>
      <c r="K164" s="207" t="s">
        <v>19</v>
      </c>
      <c r="L164" s="212"/>
      <c r="M164" s="213" t="s">
        <v>19</v>
      </c>
      <c r="N164" s="214" t="s">
        <v>44</v>
      </c>
      <c r="O164" s="65"/>
      <c r="P164" s="183">
        <f t="shared" si="1"/>
        <v>0</v>
      </c>
      <c r="Q164" s="183">
        <v>0.01</v>
      </c>
      <c r="R164" s="183">
        <f t="shared" si="2"/>
        <v>0.6</v>
      </c>
      <c r="S164" s="183">
        <v>0</v>
      </c>
      <c r="T164" s="184">
        <f t="shared" si="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164</v>
      </c>
      <c r="AT164" s="185" t="s">
        <v>161</v>
      </c>
      <c r="AU164" s="185" t="s">
        <v>83</v>
      </c>
      <c r="AY164" s="18" t="s">
        <v>124</v>
      </c>
      <c r="BE164" s="186">
        <f t="shared" si="4"/>
        <v>0</v>
      </c>
      <c r="BF164" s="186">
        <f t="shared" si="5"/>
        <v>0</v>
      </c>
      <c r="BG164" s="186">
        <f t="shared" si="6"/>
        <v>0</v>
      </c>
      <c r="BH164" s="186">
        <f t="shared" si="7"/>
        <v>0</v>
      </c>
      <c r="BI164" s="186">
        <f t="shared" si="8"/>
        <v>0</v>
      </c>
      <c r="BJ164" s="18" t="s">
        <v>81</v>
      </c>
      <c r="BK164" s="186">
        <f t="shared" si="9"/>
        <v>0</v>
      </c>
      <c r="BL164" s="18" t="s">
        <v>132</v>
      </c>
      <c r="BM164" s="185" t="s">
        <v>943</v>
      </c>
    </row>
    <row r="165" spans="1:65" s="2" customFormat="1" ht="16.5" customHeight="1">
      <c r="A165" s="35"/>
      <c r="B165" s="36"/>
      <c r="C165" s="205" t="s">
        <v>292</v>
      </c>
      <c r="D165" s="205" t="s">
        <v>161</v>
      </c>
      <c r="E165" s="206" t="s">
        <v>293</v>
      </c>
      <c r="F165" s="207" t="s">
        <v>294</v>
      </c>
      <c r="G165" s="208" t="s">
        <v>151</v>
      </c>
      <c r="H165" s="209">
        <v>54</v>
      </c>
      <c r="I165" s="210"/>
      <c r="J165" s="211">
        <f t="shared" si="0"/>
        <v>0</v>
      </c>
      <c r="K165" s="207" t="s">
        <v>19</v>
      </c>
      <c r="L165" s="212"/>
      <c r="M165" s="213" t="s">
        <v>19</v>
      </c>
      <c r="N165" s="214" t="s">
        <v>44</v>
      </c>
      <c r="O165" s="65"/>
      <c r="P165" s="183">
        <f t="shared" si="1"/>
        <v>0</v>
      </c>
      <c r="Q165" s="183">
        <v>0.01</v>
      </c>
      <c r="R165" s="183">
        <f t="shared" si="2"/>
        <v>0.54</v>
      </c>
      <c r="S165" s="183">
        <v>0</v>
      </c>
      <c r="T165" s="184">
        <f t="shared" si="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5" t="s">
        <v>164</v>
      </c>
      <c r="AT165" s="185" t="s">
        <v>161</v>
      </c>
      <c r="AU165" s="185" t="s">
        <v>83</v>
      </c>
      <c r="AY165" s="18" t="s">
        <v>124</v>
      </c>
      <c r="BE165" s="186">
        <f t="shared" si="4"/>
        <v>0</v>
      </c>
      <c r="BF165" s="186">
        <f t="shared" si="5"/>
        <v>0</v>
      </c>
      <c r="BG165" s="186">
        <f t="shared" si="6"/>
        <v>0</v>
      </c>
      <c r="BH165" s="186">
        <f t="shared" si="7"/>
        <v>0</v>
      </c>
      <c r="BI165" s="186">
        <f t="shared" si="8"/>
        <v>0</v>
      </c>
      <c r="BJ165" s="18" t="s">
        <v>81</v>
      </c>
      <c r="BK165" s="186">
        <f t="shared" si="9"/>
        <v>0</v>
      </c>
      <c r="BL165" s="18" t="s">
        <v>132</v>
      </c>
      <c r="BM165" s="185" t="s">
        <v>944</v>
      </c>
    </row>
    <row r="166" spans="1:65" s="2" customFormat="1" ht="16.5" customHeight="1">
      <c r="A166" s="35"/>
      <c r="B166" s="36"/>
      <c r="C166" s="205" t="s">
        <v>296</v>
      </c>
      <c r="D166" s="205" t="s">
        <v>161</v>
      </c>
      <c r="E166" s="206" t="s">
        <v>297</v>
      </c>
      <c r="F166" s="207" t="s">
        <v>298</v>
      </c>
      <c r="G166" s="208" t="s">
        <v>151</v>
      </c>
      <c r="H166" s="209">
        <v>54</v>
      </c>
      <c r="I166" s="210"/>
      <c r="J166" s="211">
        <f t="shared" si="0"/>
        <v>0</v>
      </c>
      <c r="K166" s="207" t="s">
        <v>19</v>
      </c>
      <c r="L166" s="212"/>
      <c r="M166" s="213" t="s">
        <v>19</v>
      </c>
      <c r="N166" s="214" t="s">
        <v>44</v>
      </c>
      <c r="O166" s="65"/>
      <c r="P166" s="183">
        <f t="shared" si="1"/>
        <v>0</v>
      </c>
      <c r="Q166" s="183">
        <v>0.01</v>
      </c>
      <c r="R166" s="183">
        <f t="shared" si="2"/>
        <v>0.54</v>
      </c>
      <c r="S166" s="183">
        <v>0</v>
      </c>
      <c r="T166" s="184">
        <f t="shared" si="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164</v>
      </c>
      <c r="AT166" s="185" t="s">
        <v>161</v>
      </c>
      <c r="AU166" s="185" t="s">
        <v>83</v>
      </c>
      <c r="AY166" s="18" t="s">
        <v>124</v>
      </c>
      <c r="BE166" s="186">
        <f t="shared" si="4"/>
        <v>0</v>
      </c>
      <c r="BF166" s="186">
        <f t="shared" si="5"/>
        <v>0</v>
      </c>
      <c r="BG166" s="186">
        <f t="shared" si="6"/>
        <v>0</v>
      </c>
      <c r="BH166" s="186">
        <f t="shared" si="7"/>
        <v>0</v>
      </c>
      <c r="BI166" s="186">
        <f t="shared" si="8"/>
        <v>0</v>
      </c>
      <c r="BJ166" s="18" t="s">
        <v>81</v>
      </c>
      <c r="BK166" s="186">
        <f t="shared" si="9"/>
        <v>0</v>
      </c>
      <c r="BL166" s="18" t="s">
        <v>132</v>
      </c>
      <c r="BM166" s="185" t="s">
        <v>945</v>
      </c>
    </row>
    <row r="167" spans="1:65" s="2" customFormat="1" ht="16.5" customHeight="1">
      <c r="A167" s="35"/>
      <c r="B167" s="36"/>
      <c r="C167" s="205" t="s">
        <v>300</v>
      </c>
      <c r="D167" s="205" t="s">
        <v>161</v>
      </c>
      <c r="E167" s="206" t="s">
        <v>301</v>
      </c>
      <c r="F167" s="207" t="s">
        <v>302</v>
      </c>
      <c r="G167" s="208" t="s">
        <v>151</v>
      </c>
      <c r="H167" s="209">
        <v>54</v>
      </c>
      <c r="I167" s="210"/>
      <c r="J167" s="211">
        <f t="shared" si="0"/>
        <v>0</v>
      </c>
      <c r="K167" s="207" t="s">
        <v>19</v>
      </c>
      <c r="L167" s="212"/>
      <c r="M167" s="213" t="s">
        <v>19</v>
      </c>
      <c r="N167" s="214" t="s">
        <v>44</v>
      </c>
      <c r="O167" s="65"/>
      <c r="P167" s="183">
        <f t="shared" si="1"/>
        <v>0</v>
      </c>
      <c r="Q167" s="183">
        <v>0.01</v>
      </c>
      <c r="R167" s="183">
        <f t="shared" si="2"/>
        <v>0.54</v>
      </c>
      <c r="S167" s="183">
        <v>0</v>
      </c>
      <c r="T167" s="184">
        <f t="shared" si="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5" t="s">
        <v>164</v>
      </c>
      <c r="AT167" s="185" t="s">
        <v>161</v>
      </c>
      <c r="AU167" s="185" t="s">
        <v>83</v>
      </c>
      <c r="AY167" s="18" t="s">
        <v>124</v>
      </c>
      <c r="BE167" s="186">
        <f t="shared" si="4"/>
        <v>0</v>
      </c>
      <c r="BF167" s="186">
        <f t="shared" si="5"/>
        <v>0</v>
      </c>
      <c r="BG167" s="186">
        <f t="shared" si="6"/>
        <v>0</v>
      </c>
      <c r="BH167" s="186">
        <f t="shared" si="7"/>
        <v>0</v>
      </c>
      <c r="BI167" s="186">
        <f t="shared" si="8"/>
        <v>0</v>
      </c>
      <c r="BJ167" s="18" t="s">
        <v>81</v>
      </c>
      <c r="BK167" s="186">
        <f t="shared" si="9"/>
        <v>0</v>
      </c>
      <c r="BL167" s="18" t="s">
        <v>132</v>
      </c>
      <c r="BM167" s="185" t="s">
        <v>946</v>
      </c>
    </row>
    <row r="168" spans="1:65" s="2" customFormat="1" ht="16.5" customHeight="1">
      <c r="A168" s="35"/>
      <c r="B168" s="36"/>
      <c r="C168" s="205" t="s">
        <v>304</v>
      </c>
      <c r="D168" s="205" t="s">
        <v>161</v>
      </c>
      <c r="E168" s="206" t="s">
        <v>305</v>
      </c>
      <c r="F168" s="207" t="s">
        <v>306</v>
      </c>
      <c r="G168" s="208" t="s">
        <v>151</v>
      </c>
      <c r="H168" s="209">
        <v>57</v>
      </c>
      <c r="I168" s="210"/>
      <c r="J168" s="211">
        <f t="shared" si="0"/>
        <v>0</v>
      </c>
      <c r="K168" s="207" t="s">
        <v>19</v>
      </c>
      <c r="L168" s="212"/>
      <c r="M168" s="213" t="s">
        <v>19</v>
      </c>
      <c r="N168" s="214" t="s">
        <v>44</v>
      </c>
      <c r="O168" s="65"/>
      <c r="P168" s="183">
        <f t="shared" si="1"/>
        <v>0</v>
      </c>
      <c r="Q168" s="183">
        <v>0.01</v>
      </c>
      <c r="R168" s="183">
        <f t="shared" si="2"/>
        <v>0.57000000000000006</v>
      </c>
      <c r="S168" s="183">
        <v>0</v>
      </c>
      <c r="T168" s="184">
        <f t="shared" si="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164</v>
      </c>
      <c r="AT168" s="185" t="s">
        <v>161</v>
      </c>
      <c r="AU168" s="185" t="s">
        <v>83</v>
      </c>
      <c r="AY168" s="18" t="s">
        <v>124</v>
      </c>
      <c r="BE168" s="186">
        <f t="shared" si="4"/>
        <v>0</v>
      </c>
      <c r="BF168" s="186">
        <f t="shared" si="5"/>
        <v>0</v>
      </c>
      <c r="BG168" s="186">
        <f t="shared" si="6"/>
        <v>0</v>
      </c>
      <c r="BH168" s="186">
        <f t="shared" si="7"/>
        <v>0</v>
      </c>
      <c r="BI168" s="186">
        <f t="shared" si="8"/>
        <v>0</v>
      </c>
      <c r="BJ168" s="18" t="s">
        <v>81</v>
      </c>
      <c r="BK168" s="186">
        <f t="shared" si="9"/>
        <v>0</v>
      </c>
      <c r="BL168" s="18" t="s">
        <v>132</v>
      </c>
      <c r="BM168" s="185" t="s">
        <v>947</v>
      </c>
    </row>
    <row r="169" spans="1:65" s="2" customFormat="1" ht="16.5" customHeight="1">
      <c r="A169" s="35"/>
      <c r="B169" s="36"/>
      <c r="C169" s="174" t="s">
        <v>308</v>
      </c>
      <c r="D169" s="174" t="s">
        <v>127</v>
      </c>
      <c r="E169" s="175" t="s">
        <v>309</v>
      </c>
      <c r="F169" s="176" t="s">
        <v>310</v>
      </c>
      <c r="G169" s="177" t="s">
        <v>151</v>
      </c>
      <c r="H169" s="178">
        <v>339</v>
      </c>
      <c r="I169" s="179"/>
      <c r="J169" s="180">
        <f t="shared" si="0"/>
        <v>0</v>
      </c>
      <c r="K169" s="176" t="s">
        <v>19</v>
      </c>
      <c r="L169" s="40"/>
      <c r="M169" s="181" t="s">
        <v>19</v>
      </c>
      <c r="N169" s="182" t="s">
        <v>44</v>
      </c>
      <c r="O169" s="65"/>
      <c r="P169" s="183">
        <f t="shared" si="1"/>
        <v>0</v>
      </c>
      <c r="Q169" s="183">
        <v>0</v>
      </c>
      <c r="R169" s="183">
        <f t="shared" si="2"/>
        <v>0</v>
      </c>
      <c r="S169" s="183">
        <v>0</v>
      </c>
      <c r="T169" s="184">
        <f t="shared" si="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132</v>
      </c>
      <c r="AT169" s="185" t="s">
        <v>127</v>
      </c>
      <c r="AU169" s="185" t="s">
        <v>83</v>
      </c>
      <c r="AY169" s="18" t="s">
        <v>124</v>
      </c>
      <c r="BE169" s="186">
        <f t="shared" si="4"/>
        <v>0</v>
      </c>
      <c r="BF169" s="186">
        <f t="shared" si="5"/>
        <v>0</v>
      </c>
      <c r="BG169" s="186">
        <f t="shared" si="6"/>
        <v>0</v>
      </c>
      <c r="BH169" s="186">
        <f t="shared" si="7"/>
        <v>0</v>
      </c>
      <c r="BI169" s="186">
        <f t="shared" si="8"/>
        <v>0</v>
      </c>
      <c r="BJ169" s="18" t="s">
        <v>81</v>
      </c>
      <c r="BK169" s="186">
        <f t="shared" si="9"/>
        <v>0</v>
      </c>
      <c r="BL169" s="18" t="s">
        <v>132</v>
      </c>
      <c r="BM169" s="185" t="s">
        <v>948</v>
      </c>
    </row>
    <row r="170" spans="1:65" s="2" customFormat="1" ht="16.5" customHeight="1">
      <c r="A170" s="35"/>
      <c r="B170" s="36"/>
      <c r="C170" s="205" t="s">
        <v>312</v>
      </c>
      <c r="D170" s="205" t="s">
        <v>161</v>
      </c>
      <c r="E170" s="206" t="s">
        <v>313</v>
      </c>
      <c r="F170" s="207" t="s">
        <v>177</v>
      </c>
      <c r="G170" s="208" t="s">
        <v>178</v>
      </c>
      <c r="H170" s="209">
        <v>6.78</v>
      </c>
      <c r="I170" s="210"/>
      <c r="J170" s="211">
        <f t="shared" si="0"/>
        <v>0</v>
      </c>
      <c r="K170" s="207" t="s">
        <v>19</v>
      </c>
      <c r="L170" s="212"/>
      <c r="M170" s="213" t="s">
        <v>19</v>
      </c>
      <c r="N170" s="214" t="s">
        <v>44</v>
      </c>
      <c r="O170" s="65"/>
      <c r="P170" s="183">
        <f t="shared" si="1"/>
        <v>0</v>
      </c>
      <c r="Q170" s="183">
        <v>1E-3</v>
      </c>
      <c r="R170" s="183">
        <f t="shared" si="2"/>
        <v>6.7800000000000004E-3</v>
      </c>
      <c r="S170" s="183">
        <v>0</v>
      </c>
      <c r="T170" s="184">
        <f t="shared" si="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164</v>
      </c>
      <c r="AT170" s="185" t="s">
        <v>161</v>
      </c>
      <c r="AU170" s="185" t="s">
        <v>83</v>
      </c>
      <c r="AY170" s="18" t="s">
        <v>124</v>
      </c>
      <c r="BE170" s="186">
        <f t="shared" si="4"/>
        <v>0</v>
      </c>
      <c r="BF170" s="186">
        <f t="shared" si="5"/>
        <v>0</v>
      </c>
      <c r="BG170" s="186">
        <f t="shared" si="6"/>
        <v>0</v>
      </c>
      <c r="BH170" s="186">
        <f t="shared" si="7"/>
        <v>0</v>
      </c>
      <c r="BI170" s="186">
        <f t="shared" si="8"/>
        <v>0</v>
      </c>
      <c r="BJ170" s="18" t="s">
        <v>81</v>
      </c>
      <c r="BK170" s="186">
        <f t="shared" si="9"/>
        <v>0</v>
      </c>
      <c r="BL170" s="18" t="s">
        <v>132</v>
      </c>
      <c r="BM170" s="185" t="s">
        <v>949</v>
      </c>
    </row>
    <row r="171" spans="1:65" s="2" customFormat="1" ht="19.5">
      <c r="A171" s="35"/>
      <c r="B171" s="36"/>
      <c r="C171" s="37"/>
      <c r="D171" s="192" t="s">
        <v>136</v>
      </c>
      <c r="E171" s="37"/>
      <c r="F171" s="193" t="s">
        <v>315</v>
      </c>
      <c r="G171" s="37"/>
      <c r="H171" s="37"/>
      <c r="I171" s="189"/>
      <c r="J171" s="37"/>
      <c r="K171" s="37"/>
      <c r="L171" s="40"/>
      <c r="M171" s="190"/>
      <c r="N171" s="191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136</v>
      </c>
      <c r="AU171" s="18" t="s">
        <v>83</v>
      </c>
    </row>
    <row r="172" spans="1:65" s="13" customFormat="1" ht="11.25">
      <c r="B172" s="194"/>
      <c r="C172" s="195"/>
      <c r="D172" s="192" t="s">
        <v>138</v>
      </c>
      <c r="E172" s="195"/>
      <c r="F172" s="197" t="s">
        <v>950</v>
      </c>
      <c r="G172" s="195"/>
      <c r="H172" s="198">
        <v>6.78</v>
      </c>
      <c r="I172" s="199"/>
      <c r="J172" s="195"/>
      <c r="K172" s="195"/>
      <c r="L172" s="200"/>
      <c r="M172" s="201"/>
      <c r="N172" s="202"/>
      <c r="O172" s="202"/>
      <c r="P172" s="202"/>
      <c r="Q172" s="202"/>
      <c r="R172" s="202"/>
      <c r="S172" s="202"/>
      <c r="T172" s="203"/>
      <c r="AT172" s="204" t="s">
        <v>138</v>
      </c>
      <c r="AU172" s="204" t="s">
        <v>83</v>
      </c>
      <c r="AV172" s="13" t="s">
        <v>83</v>
      </c>
      <c r="AW172" s="13" t="s">
        <v>4</v>
      </c>
      <c r="AX172" s="13" t="s">
        <v>81</v>
      </c>
      <c r="AY172" s="204" t="s">
        <v>124</v>
      </c>
    </row>
    <row r="173" spans="1:65" s="2" customFormat="1" ht="16.5" customHeight="1">
      <c r="A173" s="35"/>
      <c r="B173" s="36"/>
      <c r="C173" s="174" t="s">
        <v>317</v>
      </c>
      <c r="D173" s="174" t="s">
        <v>127</v>
      </c>
      <c r="E173" s="175" t="s">
        <v>318</v>
      </c>
      <c r="F173" s="176" t="s">
        <v>319</v>
      </c>
      <c r="G173" s="177" t="s">
        <v>185</v>
      </c>
      <c r="H173" s="178">
        <v>0.01</v>
      </c>
      <c r="I173" s="179"/>
      <c r="J173" s="180">
        <f>ROUND(I173*H173,2)</f>
        <v>0</v>
      </c>
      <c r="K173" s="176" t="s">
        <v>19</v>
      </c>
      <c r="L173" s="40"/>
      <c r="M173" s="181" t="s">
        <v>19</v>
      </c>
      <c r="N173" s="182" t="s">
        <v>44</v>
      </c>
      <c r="O173" s="65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132</v>
      </c>
      <c r="AT173" s="185" t="s">
        <v>127</v>
      </c>
      <c r="AU173" s="185" t="s">
        <v>83</v>
      </c>
      <c r="AY173" s="18" t="s">
        <v>124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81</v>
      </c>
      <c r="BK173" s="186">
        <f>ROUND(I173*H173,2)</f>
        <v>0</v>
      </c>
      <c r="BL173" s="18" t="s">
        <v>132</v>
      </c>
      <c r="BM173" s="185" t="s">
        <v>951</v>
      </c>
    </row>
    <row r="174" spans="1:65" s="2" customFormat="1" ht="19.5">
      <c r="A174" s="35"/>
      <c r="B174" s="36"/>
      <c r="C174" s="37"/>
      <c r="D174" s="192" t="s">
        <v>136</v>
      </c>
      <c r="E174" s="37"/>
      <c r="F174" s="193" t="s">
        <v>321</v>
      </c>
      <c r="G174" s="37"/>
      <c r="H174" s="37"/>
      <c r="I174" s="189"/>
      <c r="J174" s="37"/>
      <c r="K174" s="37"/>
      <c r="L174" s="40"/>
      <c r="M174" s="190"/>
      <c r="N174" s="19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136</v>
      </c>
      <c r="AU174" s="18" t="s">
        <v>83</v>
      </c>
    </row>
    <row r="175" spans="1:65" s="13" customFormat="1" ht="11.25">
      <c r="B175" s="194"/>
      <c r="C175" s="195"/>
      <c r="D175" s="192" t="s">
        <v>138</v>
      </c>
      <c r="E175" s="196" t="s">
        <v>19</v>
      </c>
      <c r="F175" s="197" t="s">
        <v>952</v>
      </c>
      <c r="G175" s="195"/>
      <c r="H175" s="198">
        <v>0.01</v>
      </c>
      <c r="I175" s="199"/>
      <c r="J175" s="195"/>
      <c r="K175" s="195"/>
      <c r="L175" s="200"/>
      <c r="M175" s="201"/>
      <c r="N175" s="202"/>
      <c r="O175" s="202"/>
      <c r="P175" s="202"/>
      <c r="Q175" s="202"/>
      <c r="R175" s="202"/>
      <c r="S175" s="202"/>
      <c r="T175" s="203"/>
      <c r="AT175" s="204" t="s">
        <v>138</v>
      </c>
      <c r="AU175" s="204" t="s">
        <v>83</v>
      </c>
      <c r="AV175" s="13" t="s">
        <v>83</v>
      </c>
      <c r="AW175" s="13" t="s">
        <v>35</v>
      </c>
      <c r="AX175" s="13" t="s">
        <v>81</v>
      </c>
      <c r="AY175" s="204" t="s">
        <v>124</v>
      </c>
    </row>
    <row r="176" spans="1:65" s="2" customFormat="1" ht="16.5" customHeight="1">
      <c r="A176" s="35"/>
      <c r="B176" s="36"/>
      <c r="C176" s="205" t="s">
        <v>323</v>
      </c>
      <c r="D176" s="205" t="s">
        <v>161</v>
      </c>
      <c r="E176" s="206" t="s">
        <v>324</v>
      </c>
      <c r="F176" s="207" t="s">
        <v>192</v>
      </c>
      <c r="G176" s="208" t="s">
        <v>178</v>
      </c>
      <c r="H176" s="209">
        <v>10</v>
      </c>
      <c r="I176" s="210"/>
      <c r="J176" s="211">
        <f>ROUND(I176*H176,2)</f>
        <v>0</v>
      </c>
      <c r="K176" s="207" t="s">
        <v>19</v>
      </c>
      <c r="L176" s="212"/>
      <c r="M176" s="213" t="s">
        <v>19</v>
      </c>
      <c r="N176" s="214" t="s">
        <v>44</v>
      </c>
      <c r="O176" s="65"/>
      <c r="P176" s="183">
        <f>O176*H176</f>
        <v>0</v>
      </c>
      <c r="Q176" s="183">
        <v>1E-3</v>
      </c>
      <c r="R176" s="183">
        <f>Q176*H176</f>
        <v>0.01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164</v>
      </c>
      <c r="AT176" s="185" t="s">
        <v>161</v>
      </c>
      <c r="AU176" s="185" t="s">
        <v>83</v>
      </c>
      <c r="AY176" s="18" t="s">
        <v>124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81</v>
      </c>
      <c r="BK176" s="186">
        <f>ROUND(I176*H176,2)</f>
        <v>0</v>
      </c>
      <c r="BL176" s="18" t="s">
        <v>132</v>
      </c>
      <c r="BM176" s="185" t="s">
        <v>953</v>
      </c>
    </row>
    <row r="177" spans="1:65" s="13" customFormat="1" ht="11.25">
      <c r="B177" s="194"/>
      <c r="C177" s="195"/>
      <c r="D177" s="192" t="s">
        <v>138</v>
      </c>
      <c r="E177" s="195"/>
      <c r="F177" s="197" t="s">
        <v>954</v>
      </c>
      <c r="G177" s="195"/>
      <c r="H177" s="198">
        <v>10</v>
      </c>
      <c r="I177" s="199"/>
      <c r="J177" s="195"/>
      <c r="K177" s="195"/>
      <c r="L177" s="200"/>
      <c r="M177" s="201"/>
      <c r="N177" s="202"/>
      <c r="O177" s="202"/>
      <c r="P177" s="202"/>
      <c r="Q177" s="202"/>
      <c r="R177" s="202"/>
      <c r="S177" s="202"/>
      <c r="T177" s="203"/>
      <c r="AT177" s="204" t="s">
        <v>138</v>
      </c>
      <c r="AU177" s="204" t="s">
        <v>83</v>
      </c>
      <c r="AV177" s="13" t="s">
        <v>83</v>
      </c>
      <c r="AW177" s="13" t="s">
        <v>4</v>
      </c>
      <c r="AX177" s="13" t="s">
        <v>81</v>
      </c>
      <c r="AY177" s="204" t="s">
        <v>124</v>
      </c>
    </row>
    <row r="178" spans="1:65" s="2" customFormat="1" ht="16.5" customHeight="1">
      <c r="A178" s="35"/>
      <c r="B178" s="36"/>
      <c r="C178" s="174" t="s">
        <v>327</v>
      </c>
      <c r="D178" s="174" t="s">
        <v>127</v>
      </c>
      <c r="E178" s="175" t="s">
        <v>233</v>
      </c>
      <c r="F178" s="176" t="s">
        <v>234</v>
      </c>
      <c r="G178" s="177" t="s">
        <v>130</v>
      </c>
      <c r="H178" s="178">
        <v>135.6</v>
      </c>
      <c r="I178" s="179"/>
      <c r="J178" s="180">
        <f>ROUND(I178*H178,2)</f>
        <v>0</v>
      </c>
      <c r="K178" s="176" t="s">
        <v>131</v>
      </c>
      <c r="L178" s="40"/>
      <c r="M178" s="181" t="s">
        <v>19</v>
      </c>
      <c r="N178" s="182" t="s">
        <v>44</v>
      </c>
      <c r="O178" s="65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132</v>
      </c>
      <c r="AT178" s="185" t="s">
        <v>127</v>
      </c>
      <c r="AU178" s="185" t="s">
        <v>83</v>
      </c>
      <c r="AY178" s="18" t="s">
        <v>124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81</v>
      </c>
      <c r="BK178" s="186">
        <f>ROUND(I178*H178,2)</f>
        <v>0</v>
      </c>
      <c r="BL178" s="18" t="s">
        <v>132</v>
      </c>
      <c r="BM178" s="185" t="s">
        <v>955</v>
      </c>
    </row>
    <row r="179" spans="1:65" s="2" customFormat="1" ht="11.25">
      <c r="A179" s="35"/>
      <c r="B179" s="36"/>
      <c r="C179" s="37"/>
      <c r="D179" s="187" t="s">
        <v>134</v>
      </c>
      <c r="E179" s="37"/>
      <c r="F179" s="188" t="s">
        <v>236</v>
      </c>
      <c r="G179" s="37"/>
      <c r="H179" s="37"/>
      <c r="I179" s="189"/>
      <c r="J179" s="37"/>
      <c r="K179" s="37"/>
      <c r="L179" s="40"/>
      <c r="M179" s="190"/>
      <c r="N179" s="191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134</v>
      </c>
      <c r="AU179" s="18" t="s">
        <v>83</v>
      </c>
    </row>
    <row r="180" spans="1:65" s="2" customFormat="1" ht="19.5">
      <c r="A180" s="35"/>
      <c r="B180" s="36"/>
      <c r="C180" s="37"/>
      <c r="D180" s="192" t="s">
        <v>136</v>
      </c>
      <c r="E180" s="37"/>
      <c r="F180" s="193" t="s">
        <v>329</v>
      </c>
      <c r="G180" s="37"/>
      <c r="H180" s="37"/>
      <c r="I180" s="189"/>
      <c r="J180" s="37"/>
      <c r="K180" s="37"/>
      <c r="L180" s="40"/>
      <c r="M180" s="190"/>
      <c r="N180" s="191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136</v>
      </c>
      <c r="AU180" s="18" t="s">
        <v>83</v>
      </c>
    </row>
    <row r="181" spans="1:65" s="13" customFormat="1" ht="11.25">
      <c r="B181" s="194"/>
      <c r="C181" s="195"/>
      <c r="D181" s="192" t="s">
        <v>138</v>
      </c>
      <c r="E181" s="196" t="s">
        <v>19</v>
      </c>
      <c r="F181" s="197" t="s">
        <v>956</v>
      </c>
      <c r="G181" s="195"/>
      <c r="H181" s="198">
        <v>135.6</v>
      </c>
      <c r="I181" s="199"/>
      <c r="J181" s="195"/>
      <c r="K181" s="195"/>
      <c r="L181" s="200"/>
      <c r="M181" s="201"/>
      <c r="N181" s="202"/>
      <c r="O181" s="202"/>
      <c r="P181" s="202"/>
      <c r="Q181" s="202"/>
      <c r="R181" s="202"/>
      <c r="S181" s="202"/>
      <c r="T181" s="203"/>
      <c r="AT181" s="204" t="s">
        <v>138</v>
      </c>
      <c r="AU181" s="204" t="s">
        <v>83</v>
      </c>
      <c r="AV181" s="13" t="s">
        <v>83</v>
      </c>
      <c r="AW181" s="13" t="s">
        <v>35</v>
      </c>
      <c r="AX181" s="13" t="s">
        <v>81</v>
      </c>
      <c r="AY181" s="204" t="s">
        <v>124</v>
      </c>
    </row>
    <row r="182" spans="1:65" s="2" customFormat="1" ht="16.5" customHeight="1">
      <c r="A182" s="35"/>
      <c r="B182" s="36"/>
      <c r="C182" s="205" t="s">
        <v>331</v>
      </c>
      <c r="D182" s="205" t="s">
        <v>161</v>
      </c>
      <c r="E182" s="206" t="s">
        <v>240</v>
      </c>
      <c r="F182" s="207" t="s">
        <v>241</v>
      </c>
      <c r="G182" s="208" t="s">
        <v>242</v>
      </c>
      <c r="H182" s="209">
        <v>15.593999999999999</v>
      </c>
      <c r="I182" s="210"/>
      <c r="J182" s="211">
        <f>ROUND(I182*H182,2)</f>
        <v>0</v>
      </c>
      <c r="K182" s="207" t="s">
        <v>19</v>
      </c>
      <c r="L182" s="212"/>
      <c r="M182" s="213" t="s">
        <v>19</v>
      </c>
      <c r="N182" s="214" t="s">
        <v>44</v>
      </c>
      <c r="O182" s="65"/>
      <c r="P182" s="183">
        <f>O182*H182</f>
        <v>0</v>
      </c>
      <c r="Q182" s="183">
        <v>0.5</v>
      </c>
      <c r="R182" s="183">
        <f>Q182*H182</f>
        <v>7.7969999999999997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164</v>
      </c>
      <c r="AT182" s="185" t="s">
        <v>161</v>
      </c>
      <c r="AU182" s="185" t="s">
        <v>83</v>
      </c>
      <c r="AY182" s="18" t="s">
        <v>124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8" t="s">
        <v>81</v>
      </c>
      <c r="BK182" s="186">
        <f>ROUND(I182*H182,2)</f>
        <v>0</v>
      </c>
      <c r="BL182" s="18" t="s">
        <v>132</v>
      </c>
      <c r="BM182" s="185" t="s">
        <v>957</v>
      </c>
    </row>
    <row r="183" spans="1:65" s="13" customFormat="1" ht="11.25">
      <c r="B183" s="194"/>
      <c r="C183" s="195"/>
      <c r="D183" s="192" t="s">
        <v>138</v>
      </c>
      <c r="E183" s="195"/>
      <c r="F183" s="197" t="s">
        <v>958</v>
      </c>
      <c r="G183" s="195"/>
      <c r="H183" s="198">
        <v>15.593999999999999</v>
      </c>
      <c r="I183" s="199"/>
      <c r="J183" s="195"/>
      <c r="K183" s="195"/>
      <c r="L183" s="200"/>
      <c r="M183" s="201"/>
      <c r="N183" s="202"/>
      <c r="O183" s="202"/>
      <c r="P183" s="202"/>
      <c r="Q183" s="202"/>
      <c r="R183" s="202"/>
      <c r="S183" s="202"/>
      <c r="T183" s="203"/>
      <c r="AT183" s="204" t="s">
        <v>138</v>
      </c>
      <c r="AU183" s="204" t="s">
        <v>83</v>
      </c>
      <c r="AV183" s="13" t="s">
        <v>83</v>
      </c>
      <c r="AW183" s="13" t="s">
        <v>4</v>
      </c>
      <c r="AX183" s="13" t="s">
        <v>81</v>
      </c>
      <c r="AY183" s="204" t="s">
        <v>124</v>
      </c>
    </row>
    <row r="184" spans="1:65" s="2" customFormat="1" ht="16.5" customHeight="1">
      <c r="A184" s="35"/>
      <c r="B184" s="36"/>
      <c r="C184" s="174" t="s">
        <v>334</v>
      </c>
      <c r="D184" s="174" t="s">
        <v>127</v>
      </c>
      <c r="E184" s="175" t="s">
        <v>335</v>
      </c>
      <c r="F184" s="176" t="s">
        <v>336</v>
      </c>
      <c r="G184" s="177" t="s">
        <v>151</v>
      </c>
      <c r="H184" s="178">
        <v>339</v>
      </c>
      <c r="I184" s="179"/>
      <c r="J184" s="180">
        <f>ROUND(I184*H184,2)</f>
        <v>0</v>
      </c>
      <c r="K184" s="176" t="s">
        <v>19</v>
      </c>
      <c r="L184" s="40"/>
      <c r="M184" s="181" t="s">
        <v>19</v>
      </c>
      <c r="N184" s="182" t="s">
        <v>44</v>
      </c>
      <c r="O184" s="65"/>
      <c r="P184" s="183">
        <f>O184*H184</f>
        <v>0</v>
      </c>
      <c r="Q184" s="183">
        <v>7.425E-4</v>
      </c>
      <c r="R184" s="183">
        <f>Q184*H184</f>
        <v>0.25170749999999997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132</v>
      </c>
      <c r="AT184" s="185" t="s">
        <v>127</v>
      </c>
      <c r="AU184" s="185" t="s">
        <v>83</v>
      </c>
      <c r="AY184" s="18" t="s">
        <v>124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81</v>
      </c>
      <c r="BK184" s="186">
        <f>ROUND(I184*H184,2)</f>
        <v>0</v>
      </c>
      <c r="BL184" s="18" t="s">
        <v>132</v>
      </c>
      <c r="BM184" s="185" t="s">
        <v>959</v>
      </c>
    </row>
    <row r="185" spans="1:65" s="2" customFormat="1" ht="16.5" customHeight="1">
      <c r="A185" s="35"/>
      <c r="B185" s="36"/>
      <c r="C185" s="174" t="s">
        <v>338</v>
      </c>
      <c r="D185" s="174" t="s">
        <v>127</v>
      </c>
      <c r="E185" s="175" t="s">
        <v>339</v>
      </c>
      <c r="F185" s="176" t="s">
        <v>340</v>
      </c>
      <c r="G185" s="177" t="s">
        <v>242</v>
      </c>
      <c r="H185" s="178">
        <v>6.78</v>
      </c>
      <c r="I185" s="179"/>
      <c r="J185" s="180">
        <f>ROUND(I185*H185,2)</f>
        <v>0</v>
      </c>
      <c r="K185" s="176" t="s">
        <v>131</v>
      </c>
      <c r="L185" s="40"/>
      <c r="M185" s="181" t="s">
        <v>19</v>
      </c>
      <c r="N185" s="182" t="s">
        <v>44</v>
      </c>
      <c r="O185" s="65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132</v>
      </c>
      <c r="AT185" s="185" t="s">
        <v>127</v>
      </c>
      <c r="AU185" s="185" t="s">
        <v>83</v>
      </c>
      <c r="AY185" s="18" t="s">
        <v>124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8" t="s">
        <v>81</v>
      </c>
      <c r="BK185" s="186">
        <f>ROUND(I185*H185,2)</f>
        <v>0</v>
      </c>
      <c r="BL185" s="18" t="s">
        <v>132</v>
      </c>
      <c r="BM185" s="185" t="s">
        <v>960</v>
      </c>
    </row>
    <row r="186" spans="1:65" s="2" customFormat="1" ht="11.25">
      <c r="A186" s="35"/>
      <c r="B186" s="36"/>
      <c r="C186" s="37"/>
      <c r="D186" s="187" t="s">
        <v>134</v>
      </c>
      <c r="E186" s="37"/>
      <c r="F186" s="188" t="s">
        <v>342</v>
      </c>
      <c r="G186" s="37"/>
      <c r="H186" s="37"/>
      <c r="I186" s="189"/>
      <c r="J186" s="37"/>
      <c r="K186" s="37"/>
      <c r="L186" s="40"/>
      <c r="M186" s="190"/>
      <c r="N186" s="191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134</v>
      </c>
      <c r="AU186" s="18" t="s">
        <v>83</v>
      </c>
    </row>
    <row r="187" spans="1:65" s="2" customFormat="1" ht="19.5">
      <c r="A187" s="35"/>
      <c r="B187" s="36"/>
      <c r="C187" s="37"/>
      <c r="D187" s="192" t="s">
        <v>136</v>
      </c>
      <c r="E187" s="37"/>
      <c r="F187" s="193" t="s">
        <v>343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136</v>
      </c>
      <c r="AU187" s="18" t="s">
        <v>83</v>
      </c>
    </row>
    <row r="188" spans="1:65" s="13" customFormat="1" ht="11.25">
      <c r="B188" s="194"/>
      <c r="C188" s="195"/>
      <c r="D188" s="192" t="s">
        <v>138</v>
      </c>
      <c r="E188" s="196" t="s">
        <v>19</v>
      </c>
      <c r="F188" s="197" t="s">
        <v>961</v>
      </c>
      <c r="G188" s="195"/>
      <c r="H188" s="198">
        <v>6.78</v>
      </c>
      <c r="I188" s="199"/>
      <c r="J188" s="195"/>
      <c r="K188" s="195"/>
      <c r="L188" s="200"/>
      <c r="M188" s="201"/>
      <c r="N188" s="202"/>
      <c r="O188" s="202"/>
      <c r="P188" s="202"/>
      <c r="Q188" s="202"/>
      <c r="R188" s="202"/>
      <c r="S188" s="202"/>
      <c r="T188" s="203"/>
      <c r="AT188" s="204" t="s">
        <v>138</v>
      </c>
      <c r="AU188" s="204" t="s">
        <v>83</v>
      </c>
      <c r="AV188" s="13" t="s">
        <v>83</v>
      </c>
      <c r="AW188" s="13" t="s">
        <v>35</v>
      </c>
      <c r="AX188" s="13" t="s">
        <v>81</v>
      </c>
      <c r="AY188" s="204" t="s">
        <v>124</v>
      </c>
    </row>
    <row r="189" spans="1:65" s="2" customFormat="1" ht="16.5" customHeight="1">
      <c r="A189" s="35"/>
      <c r="B189" s="36"/>
      <c r="C189" s="174" t="s">
        <v>345</v>
      </c>
      <c r="D189" s="174" t="s">
        <v>127</v>
      </c>
      <c r="E189" s="175" t="s">
        <v>346</v>
      </c>
      <c r="F189" s="176" t="s">
        <v>347</v>
      </c>
      <c r="G189" s="177" t="s">
        <v>242</v>
      </c>
      <c r="H189" s="178">
        <v>6.78</v>
      </c>
      <c r="I189" s="179"/>
      <c r="J189" s="180">
        <f>ROUND(I189*H189,2)</f>
        <v>0</v>
      </c>
      <c r="K189" s="176" t="s">
        <v>131</v>
      </c>
      <c r="L189" s="40"/>
      <c r="M189" s="181" t="s">
        <v>19</v>
      </c>
      <c r="N189" s="182" t="s">
        <v>44</v>
      </c>
      <c r="O189" s="65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5" t="s">
        <v>132</v>
      </c>
      <c r="AT189" s="185" t="s">
        <v>127</v>
      </c>
      <c r="AU189" s="185" t="s">
        <v>83</v>
      </c>
      <c r="AY189" s="18" t="s">
        <v>124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8" t="s">
        <v>81</v>
      </c>
      <c r="BK189" s="186">
        <f>ROUND(I189*H189,2)</f>
        <v>0</v>
      </c>
      <c r="BL189" s="18" t="s">
        <v>132</v>
      </c>
      <c r="BM189" s="185" t="s">
        <v>962</v>
      </c>
    </row>
    <row r="190" spans="1:65" s="2" customFormat="1" ht="11.25">
      <c r="A190" s="35"/>
      <c r="B190" s="36"/>
      <c r="C190" s="37"/>
      <c r="D190" s="187" t="s">
        <v>134</v>
      </c>
      <c r="E190" s="37"/>
      <c r="F190" s="188" t="s">
        <v>349</v>
      </c>
      <c r="G190" s="37"/>
      <c r="H190" s="37"/>
      <c r="I190" s="189"/>
      <c r="J190" s="37"/>
      <c r="K190" s="37"/>
      <c r="L190" s="40"/>
      <c r="M190" s="190"/>
      <c r="N190" s="191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134</v>
      </c>
      <c r="AU190" s="18" t="s">
        <v>83</v>
      </c>
    </row>
    <row r="191" spans="1:65" s="2" customFormat="1" ht="16.5" customHeight="1">
      <c r="A191" s="35"/>
      <c r="B191" s="36"/>
      <c r="C191" s="174" t="s">
        <v>350</v>
      </c>
      <c r="D191" s="174" t="s">
        <v>127</v>
      </c>
      <c r="E191" s="175" t="s">
        <v>351</v>
      </c>
      <c r="F191" s="176" t="s">
        <v>264</v>
      </c>
      <c r="G191" s="177" t="s">
        <v>242</v>
      </c>
      <c r="H191" s="178">
        <v>33.9</v>
      </c>
      <c r="I191" s="179"/>
      <c r="J191" s="180">
        <f>ROUND(I191*H191,2)</f>
        <v>0</v>
      </c>
      <c r="K191" s="176" t="s">
        <v>131</v>
      </c>
      <c r="L191" s="40"/>
      <c r="M191" s="181" t="s">
        <v>19</v>
      </c>
      <c r="N191" s="182" t="s">
        <v>44</v>
      </c>
      <c r="O191" s="65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132</v>
      </c>
      <c r="AT191" s="185" t="s">
        <v>127</v>
      </c>
      <c r="AU191" s="185" t="s">
        <v>83</v>
      </c>
      <c r="AY191" s="18" t="s">
        <v>124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8" t="s">
        <v>81</v>
      </c>
      <c r="BK191" s="186">
        <f>ROUND(I191*H191,2)</f>
        <v>0</v>
      </c>
      <c r="BL191" s="18" t="s">
        <v>132</v>
      </c>
      <c r="BM191" s="185" t="s">
        <v>963</v>
      </c>
    </row>
    <row r="192" spans="1:65" s="2" customFormat="1" ht="11.25">
      <c r="A192" s="35"/>
      <c r="B192" s="36"/>
      <c r="C192" s="37"/>
      <c r="D192" s="187" t="s">
        <v>134</v>
      </c>
      <c r="E192" s="37"/>
      <c r="F192" s="188" t="s">
        <v>353</v>
      </c>
      <c r="G192" s="37"/>
      <c r="H192" s="37"/>
      <c r="I192" s="189"/>
      <c r="J192" s="37"/>
      <c r="K192" s="37"/>
      <c r="L192" s="40"/>
      <c r="M192" s="190"/>
      <c r="N192" s="191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134</v>
      </c>
      <c r="AU192" s="18" t="s">
        <v>83</v>
      </c>
    </row>
    <row r="193" spans="1:65" s="2" customFormat="1" ht="19.5">
      <c r="A193" s="35"/>
      <c r="B193" s="36"/>
      <c r="C193" s="37"/>
      <c r="D193" s="192" t="s">
        <v>136</v>
      </c>
      <c r="E193" s="37"/>
      <c r="F193" s="193" t="s">
        <v>267</v>
      </c>
      <c r="G193" s="37"/>
      <c r="H193" s="37"/>
      <c r="I193" s="189"/>
      <c r="J193" s="37"/>
      <c r="K193" s="37"/>
      <c r="L193" s="40"/>
      <c r="M193" s="190"/>
      <c r="N193" s="191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136</v>
      </c>
      <c r="AU193" s="18" t="s">
        <v>83</v>
      </c>
    </row>
    <row r="194" spans="1:65" s="13" customFormat="1" ht="11.25">
      <c r="B194" s="194"/>
      <c r="C194" s="195"/>
      <c r="D194" s="192" t="s">
        <v>138</v>
      </c>
      <c r="E194" s="196" t="s">
        <v>19</v>
      </c>
      <c r="F194" s="197" t="s">
        <v>964</v>
      </c>
      <c r="G194" s="195"/>
      <c r="H194" s="198">
        <v>33.9</v>
      </c>
      <c r="I194" s="199"/>
      <c r="J194" s="195"/>
      <c r="K194" s="195"/>
      <c r="L194" s="200"/>
      <c r="M194" s="201"/>
      <c r="N194" s="202"/>
      <c r="O194" s="202"/>
      <c r="P194" s="202"/>
      <c r="Q194" s="202"/>
      <c r="R194" s="202"/>
      <c r="S194" s="202"/>
      <c r="T194" s="203"/>
      <c r="AT194" s="204" t="s">
        <v>138</v>
      </c>
      <c r="AU194" s="204" t="s">
        <v>83</v>
      </c>
      <c r="AV194" s="13" t="s">
        <v>83</v>
      </c>
      <c r="AW194" s="13" t="s">
        <v>35</v>
      </c>
      <c r="AX194" s="13" t="s">
        <v>81</v>
      </c>
      <c r="AY194" s="204" t="s">
        <v>124</v>
      </c>
    </row>
    <row r="195" spans="1:65" s="2" customFormat="1" ht="24.2" customHeight="1">
      <c r="A195" s="35"/>
      <c r="B195" s="36"/>
      <c r="C195" s="174" t="s">
        <v>355</v>
      </c>
      <c r="D195" s="174" t="s">
        <v>127</v>
      </c>
      <c r="E195" s="175" t="s">
        <v>356</v>
      </c>
      <c r="F195" s="176" t="s">
        <v>357</v>
      </c>
      <c r="G195" s="177" t="s">
        <v>358</v>
      </c>
      <c r="H195" s="178">
        <v>1582</v>
      </c>
      <c r="I195" s="179"/>
      <c r="J195" s="180">
        <f>ROUND(I195*H195,2)</f>
        <v>0</v>
      </c>
      <c r="K195" s="176" t="s">
        <v>131</v>
      </c>
      <c r="L195" s="40"/>
      <c r="M195" s="181" t="s">
        <v>19</v>
      </c>
      <c r="N195" s="182" t="s">
        <v>44</v>
      </c>
      <c r="O195" s="65"/>
      <c r="P195" s="183">
        <f>O195*H195</f>
        <v>0</v>
      </c>
      <c r="Q195" s="183">
        <v>1.23E-3</v>
      </c>
      <c r="R195" s="183">
        <f>Q195*H195</f>
        <v>1.9458599999999999</v>
      </c>
      <c r="S195" s="183">
        <v>0</v>
      </c>
      <c r="T195" s="18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5" t="s">
        <v>132</v>
      </c>
      <c r="AT195" s="185" t="s">
        <v>127</v>
      </c>
      <c r="AU195" s="185" t="s">
        <v>83</v>
      </c>
      <c r="AY195" s="18" t="s">
        <v>124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8" t="s">
        <v>81</v>
      </c>
      <c r="BK195" s="186">
        <f>ROUND(I195*H195,2)</f>
        <v>0</v>
      </c>
      <c r="BL195" s="18" t="s">
        <v>132</v>
      </c>
      <c r="BM195" s="185" t="s">
        <v>965</v>
      </c>
    </row>
    <row r="196" spans="1:65" s="2" customFormat="1" ht="11.25">
      <c r="A196" s="35"/>
      <c r="B196" s="36"/>
      <c r="C196" s="37"/>
      <c r="D196" s="187" t="s">
        <v>134</v>
      </c>
      <c r="E196" s="37"/>
      <c r="F196" s="188" t="s">
        <v>360</v>
      </c>
      <c r="G196" s="37"/>
      <c r="H196" s="37"/>
      <c r="I196" s="189"/>
      <c r="J196" s="37"/>
      <c r="K196" s="37"/>
      <c r="L196" s="40"/>
      <c r="M196" s="190"/>
      <c r="N196" s="191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134</v>
      </c>
      <c r="AU196" s="18" t="s">
        <v>83</v>
      </c>
    </row>
    <row r="197" spans="1:65" s="2" customFormat="1" ht="19.5">
      <c r="A197" s="35"/>
      <c r="B197" s="36"/>
      <c r="C197" s="37"/>
      <c r="D197" s="192" t="s">
        <v>136</v>
      </c>
      <c r="E197" s="37"/>
      <c r="F197" s="193" t="s">
        <v>361</v>
      </c>
      <c r="G197" s="37"/>
      <c r="H197" s="37"/>
      <c r="I197" s="189"/>
      <c r="J197" s="37"/>
      <c r="K197" s="37"/>
      <c r="L197" s="40"/>
      <c r="M197" s="190"/>
      <c r="N197" s="191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136</v>
      </c>
      <c r="AU197" s="18" t="s">
        <v>83</v>
      </c>
    </row>
    <row r="198" spans="1:65" s="13" customFormat="1" ht="11.25">
      <c r="B198" s="194"/>
      <c r="C198" s="195"/>
      <c r="D198" s="192" t="s">
        <v>138</v>
      </c>
      <c r="E198" s="196" t="s">
        <v>19</v>
      </c>
      <c r="F198" s="197" t="s">
        <v>966</v>
      </c>
      <c r="G198" s="195"/>
      <c r="H198" s="198">
        <v>1582</v>
      </c>
      <c r="I198" s="199"/>
      <c r="J198" s="195"/>
      <c r="K198" s="195"/>
      <c r="L198" s="200"/>
      <c r="M198" s="201"/>
      <c r="N198" s="202"/>
      <c r="O198" s="202"/>
      <c r="P198" s="202"/>
      <c r="Q198" s="202"/>
      <c r="R198" s="202"/>
      <c r="S198" s="202"/>
      <c r="T198" s="203"/>
      <c r="AT198" s="204" t="s">
        <v>138</v>
      </c>
      <c r="AU198" s="204" t="s">
        <v>83</v>
      </c>
      <c r="AV198" s="13" t="s">
        <v>83</v>
      </c>
      <c r="AW198" s="13" t="s">
        <v>35</v>
      </c>
      <c r="AX198" s="13" t="s">
        <v>81</v>
      </c>
      <c r="AY198" s="204" t="s">
        <v>124</v>
      </c>
    </row>
    <row r="199" spans="1:65" s="2" customFormat="1" ht="16.5" customHeight="1">
      <c r="A199" s="35"/>
      <c r="B199" s="36"/>
      <c r="C199" s="174" t="s">
        <v>363</v>
      </c>
      <c r="D199" s="174" t="s">
        <v>127</v>
      </c>
      <c r="E199" s="175" t="s">
        <v>364</v>
      </c>
      <c r="F199" s="176" t="s">
        <v>832</v>
      </c>
      <c r="G199" s="177" t="s">
        <v>151</v>
      </c>
      <c r="H199" s="178">
        <v>339</v>
      </c>
      <c r="I199" s="179"/>
      <c r="J199" s="180">
        <f>ROUND(I199*H199,2)</f>
        <v>0</v>
      </c>
      <c r="K199" s="176" t="s">
        <v>131</v>
      </c>
      <c r="L199" s="40"/>
      <c r="M199" s="181" t="s">
        <v>19</v>
      </c>
      <c r="N199" s="182" t="s">
        <v>44</v>
      </c>
      <c r="O199" s="65"/>
      <c r="P199" s="183">
        <f>O199*H199</f>
        <v>0</v>
      </c>
      <c r="Q199" s="183">
        <v>0</v>
      </c>
      <c r="R199" s="183">
        <f>Q199*H199</f>
        <v>0</v>
      </c>
      <c r="S199" s="183">
        <v>0</v>
      </c>
      <c r="T199" s="18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5" t="s">
        <v>132</v>
      </c>
      <c r="AT199" s="185" t="s">
        <v>127</v>
      </c>
      <c r="AU199" s="185" t="s">
        <v>83</v>
      </c>
      <c r="AY199" s="18" t="s">
        <v>124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8" t="s">
        <v>81</v>
      </c>
      <c r="BK199" s="186">
        <f>ROUND(I199*H199,2)</f>
        <v>0</v>
      </c>
      <c r="BL199" s="18" t="s">
        <v>132</v>
      </c>
      <c r="BM199" s="185" t="s">
        <v>967</v>
      </c>
    </row>
    <row r="200" spans="1:65" s="2" customFormat="1" ht="11.25">
      <c r="A200" s="35"/>
      <c r="B200" s="36"/>
      <c r="C200" s="37"/>
      <c r="D200" s="187" t="s">
        <v>134</v>
      </c>
      <c r="E200" s="37"/>
      <c r="F200" s="188" t="s">
        <v>367</v>
      </c>
      <c r="G200" s="37"/>
      <c r="H200" s="37"/>
      <c r="I200" s="189"/>
      <c r="J200" s="37"/>
      <c r="K200" s="37"/>
      <c r="L200" s="40"/>
      <c r="M200" s="190"/>
      <c r="N200" s="191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134</v>
      </c>
      <c r="AU200" s="18" t="s">
        <v>83</v>
      </c>
    </row>
    <row r="201" spans="1:65" s="2" customFormat="1" ht="19.5">
      <c r="A201" s="35"/>
      <c r="B201" s="36"/>
      <c r="C201" s="37"/>
      <c r="D201" s="192" t="s">
        <v>136</v>
      </c>
      <c r="E201" s="37"/>
      <c r="F201" s="193" t="s">
        <v>368</v>
      </c>
      <c r="G201" s="37"/>
      <c r="H201" s="37"/>
      <c r="I201" s="189"/>
      <c r="J201" s="37"/>
      <c r="K201" s="37"/>
      <c r="L201" s="40"/>
      <c r="M201" s="190"/>
      <c r="N201" s="191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136</v>
      </c>
      <c r="AU201" s="18" t="s">
        <v>83</v>
      </c>
    </row>
    <row r="202" spans="1:65" s="12" customFormat="1" ht="22.9" customHeight="1">
      <c r="B202" s="158"/>
      <c r="C202" s="159"/>
      <c r="D202" s="160" t="s">
        <v>72</v>
      </c>
      <c r="E202" s="172" t="s">
        <v>369</v>
      </c>
      <c r="F202" s="172" t="s">
        <v>370</v>
      </c>
      <c r="G202" s="159"/>
      <c r="H202" s="159"/>
      <c r="I202" s="162"/>
      <c r="J202" s="173">
        <f>BK202</f>
        <v>0</v>
      </c>
      <c r="K202" s="159"/>
      <c r="L202" s="164"/>
      <c r="M202" s="165"/>
      <c r="N202" s="166"/>
      <c r="O202" s="166"/>
      <c r="P202" s="167">
        <f>SUM(P203:P242)</f>
        <v>0</v>
      </c>
      <c r="Q202" s="166"/>
      <c r="R202" s="167">
        <f>SUM(R203:R242)</f>
        <v>0</v>
      </c>
      <c r="S202" s="166"/>
      <c r="T202" s="168">
        <f>SUM(T203:T242)</f>
        <v>0</v>
      </c>
      <c r="AR202" s="169" t="s">
        <v>81</v>
      </c>
      <c r="AT202" s="170" t="s">
        <v>72</v>
      </c>
      <c r="AU202" s="170" t="s">
        <v>81</v>
      </c>
      <c r="AY202" s="169" t="s">
        <v>124</v>
      </c>
      <c r="BK202" s="171">
        <f>SUM(BK203:BK242)</f>
        <v>0</v>
      </c>
    </row>
    <row r="203" spans="1:65" s="2" customFormat="1" ht="16.5" customHeight="1">
      <c r="A203" s="35"/>
      <c r="B203" s="36"/>
      <c r="C203" s="174" t="s">
        <v>371</v>
      </c>
      <c r="D203" s="174" t="s">
        <v>127</v>
      </c>
      <c r="E203" s="175" t="s">
        <v>968</v>
      </c>
      <c r="F203" s="176" t="s">
        <v>373</v>
      </c>
      <c r="G203" s="177" t="s">
        <v>151</v>
      </c>
      <c r="H203" s="178">
        <v>450</v>
      </c>
      <c r="I203" s="179"/>
      <c r="J203" s="180">
        <f>ROUND(I203*H203,2)</f>
        <v>0</v>
      </c>
      <c r="K203" s="176" t="s">
        <v>131</v>
      </c>
      <c r="L203" s="40"/>
      <c r="M203" s="181" t="s">
        <v>19</v>
      </c>
      <c r="N203" s="182" t="s">
        <v>44</v>
      </c>
      <c r="O203" s="65"/>
      <c r="P203" s="183">
        <f>O203*H203</f>
        <v>0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5" t="s">
        <v>132</v>
      </c>
      <c r="AT203" s="185" t="s">
        <v>127</v>
      </c>
      <c r="AU203" s="185" t="s">
        <v>83</v>
      </c>
      <c r="AY203" s="18" t="s">
        <v>124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8" t="s">
        <v>81</v>
      </c>
      <c r="BK203" s="186">
        <f>ROUND(I203*H203,2)</f>
        <v>0</v>
      </c>
      <c r="BL203" s="18" t="s">
        <v>132</v>
      </c>
      <c r="BM203" s="185" t="s">
        <v>969</v>
      </c>
    </row>
    <row r="204" spans="1:65" s="2" customFormat="1" ht="11.25">
      <c r="A204" s="35"/>
      <c r="B204" s="36"/>
      <c r="C204" s="37"/>
      <c r="D204" s="187" t="s">
        <v>134</v>
      </c>
      <c r="E204" s="37"/>
      <c r="F204" s="188" t="s">
        <v>970</v>
      </c>
      <c r="G204" s="37"/>
      <c r="H204" s="37"/>
      <c r="I204" s="189"/>
      <c r="J204" s="37"/>
      <c r="K204" s="37"/>
      <c r="L204" s="40"/>
      <c r="M204" s="190"/>
      <c r="N204" s="191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134</v>
      </c>
      <c r="AU204" s="18" t="s">
        <v>83</v>
      </c>
    </row>
    <row r="205" spans="1:65" s="2" customFormat="1" ht="19.5">
      <c r="A205" s="35"/>
      <c r="B205" s="36"/>
      <c r="C205" s="37"/>
      <c r="D205" s="192" t="s">
        <v>136</v>
      </c>
      <c r="E205" s="37"/>
      <c r="F205" s="193" t="s">
        <v>376</v>
      </c>
      <c r="G205" s="37"/>
      <c r="H205" s="37"/>
      <c r="I205" s="189"/>
      <c r="J205" s="37"/>
      <c r="K205" s="37"/>
      <c r="L205" s="40"/>
      <c r="M205" s="190"/>
      <c r="N205" s="191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136</v>
      </c>
      <c r="AU205" s="18" t="s">
        <v>83</v>
      </c>
    </row>
    <row r="206" spans="1:65" s="13" customFormat="1" ht="11.25">
      <c r="B206" s="194"/>
      <c r="C206" s="195"/>
      <c r="D206" s="192" t="s">
        <v>138</v>
      </c>
      <c r="E206" s="196" t="s">
        <v>19</v>
      </c>
      <c r="F206" s="197" t="s">
        <v>971</v>
      </c>
      <c r="G206" s="195"/>
      <c r="H206" s="198">
        <v>120</v>
      </c>
      <c r="I206" s="199"/>
      <c r="J206" s="195"/>
      <c r="K206" s="195"/>
      <c r="L206" s="200"/>
      <c r="M206" s="201"/>
      <c r="N206" s="202"/>
      <c r="O206" s="202"/>
      <c r="P206" s="202"/>
      <c r="Q206" s="202"/>
      <c r="R206" s="202"/>
      <c r="S206" s="202"/>
      <c r="T206" s="203"/>
      <c r="AT206" s="204" t="s">
        <v>138</v>
      </c>
      <c r="AU206" s="204" t="s">
        <v>83</v>
      </c>
      <c r="AV206" s="13" t="s">
        <v>83</v>
      </c>
      <c r="AW206" s="13" t="s">
        <v>35</v>
      </c>
      <c r="AX206" s="13" t="s">
        <v>73</v>
      </c>
      <c r="AY206" s="204" t="s">
        <v>124</v>
      </c>
    </row>
    <row r="207" spans="1:65" s="13" customFormat="1" ht="11.25">
      <c r="B207" s="194"/>
      <c r="C207" s="195"/>
      <c r="D207" s="192" t="s">
        <v>138</v>
      </c>
      <c r="E207" s="196" t="s">
        <v>19</v>
      </c>
      <c r="F207" s="197" t="s">
        <v>972</v>
      </c>
      <c r="G207" s="195"/>
      <c r="H207" s="198">
        <v>108</v>
      </c>
      <c r="I207" s="199"/>
      <c r="J207" s="195"/>
      <c r="K207" s="195"/>
      <c r="L207" s="200"/>
      <c r="M207" s="201"/>
      <c r="N207" s="202"/>
      <c r="O207" s="202"/>
      <c r="P207" s="202"/>
      <c r="Q207" s="202"/>
      <c r="R207" s="202"/>
      <c r="S207" s="202"/>
      <c r="T207" s="203"/>
      <c r="AT207" s="204" t="s">
        <v>138</v>
      </c>
      <c r="AU207" s="204" t="s">
        <v>83</v>
      </c>
      <c r="AV207" s="13" t="s">
        <v>83</v>
      </c>
      <c r="AW207" s="13" t="s">
        <v>35</v>
      </c>
      <c r="AX207" s="13" t="s">
        <v>73</v>
      </c>
      <c r="AY207" s="204" t="s">
        <v>124</v>
      </c>
    </row>
    <row r="208" spans="1:65" s="13" customFormat="1" ht="11.25">
      <c r="B208" s="194"/>
      <c r="C208" s="195"/>
      <c r="D208" s="192" t="s">
        <v>138</v>
      </c>
      <c r="E208" s="196" t="s">
        <v>19</v>
      </c>
      <c r="F208" s="197" t="s">
        <v>973</v>
      </c>
      <c r="G208" s="195"/>
      <c r="H208" s="198">
        <v>114</v>
      </c>
      <c r="I208" s="199"/>
      <c r="J208" s="195"/>
      <c r="K208" s="195"/>
      <c r="L208" s="200"/>
      <c r="M208" s="201"/>
      <c r="N208" s="202"/>
      <c r="O208" s="202"/>
      <c r="P208" s="202"/>
      <c r="Q208" s="202"/>
      <c r="R208" s="202"/>
      <c r="S208" s="202"/>
      <c r="T208" s="203"/>
      <c r="AT208" s="204" t="s">
        <v>138</v>
      </c>
      <c r="AU208" s="204" t="s">
        <v>83</v>
      </c>
      <c r="AV208" s="13" t="s">
        <v>83</v>
      </c>
      <c r="AW208" s="13" t="s">
        <v>35</v>
      </c>
      <c r="AX208" s="13" t="s">
        <v>73</v>
      </c>
      <c r="AY208" s="204" t="s">
        <v>124</v>
      </c>
    </row>
    <row r="209" spans="1:65" s="13" customFormat="1" ht="11.25">
      <c r="B209" s="194"/>
      <c r="C209" s="195"/>
      <c r="D209" s="192" t="s">
        <v>138</v>
      </c>
      <c r="E209" s="196" t="s">
        <v>19</v>
      </c>
      <c r="F209" s="197" t="s">
        <v>974</v>
      </c>
      <c r="G209" s="195"/>
      <c r="H209" s="198">
        <v>108</v>
      </c>
      <c r="I209" s="199"/>
      <c r="J209" s="195"/>
      <c r="K209" s="195"/>
      <c r="L209" s="200"/>
      <c r="M209" s="201"/>
      <c r="N209" s="202"/>
      <c r="O209" s="202"/>
      <c r="P209" s="202"/>
      <c r="Q209" s="202"/>
      <c r="R209" s="202"/>
      <c r="S209" s="202"/>
      <c r="T209" s="203"/>
      <c r="AT209" s="204" t="s">
        <v>138</v>
      </c>
      <c r="AU209" s="204" t="s">
        <v>83</v>
      </c>
      <c r="AV209" s="13" t="s">
        <v>83</v>
      </c>
      <c r="AW209" s="13" t="s">
        <v>35</v>
      </c>
      <c r="AX209" s="13" t="s">
        <v>73</v>
      </c>
      <c r="AY209" s="204" t="s">
        <v>124</v>
      </c>
    </row>
    <row r="210" spans="1:65" s="14" customFormat="1" ht="11.25">
      <c r="B210" s="215"/>
      <c r="C210" s="216"/>
      <c r="D210" s="192" t="s">
        <v>138</v>
      </c>
      <c r="E210" s="217" t="s">
        <v>19</v>
      </c>
      <c r="F210" s="218" t="s">
        <v>278</v>
      </c>
      <c r="G210" s="216"/>
      <c r="H210" s="219">
        <v>450</v>
      </c>
      <c r="I210" s="220"/>
      <c r="J210" s="216"/>
      <c r="K210" s="216"/>
      <c r="L210" s="221"/>
      <c r="M210" s="222"/>
      <c r="N210" s="223"/>
      <c r="O210" s="223"/>
      <c r="P210" s="223"/>
      <c r="Q210" s="223"/>
      <c r="R210" s="223"/>
      <c r="S210" s="223"/>
      <c r="T210" s="224"/>
      <c r="AT210" s="225" t="s">
        <v>138</v>
      </c>
      <c r="AU210" s="225" t="s">
        <v>83</v>
      </c>
      <c r="AV210" s="14" t="s">
        <v>132</v>
      </c>
      <c r="AW210" s="14" t="s">
        <v>35</v>
      </c>
      <c r="AX210" s="14" t="s">
        <v>81</v>
      </c>
      <c r="AY210" s="225" t="s">
        <v>124</v>
      </c>
    </row>
    <row r="211" spans="1:65" s="2" customFormat="1" ht="16.5" customHeight="1">
      <c r="A211" s="35"/>
      <c r="B211" s="36"/>
      <c r="C211" s="174" t="s">
        <v>381</v>
      </c>
      <c r="D211" s="174" t="s">
        <v>127</v>
      </c>
      <c r="E211" s="175" t="s">
        <v>975</v>
      </c>
      <c r="F211" s="176" t="s">
        <v>383</v>
      </c>
      <c r="G211" s="177" t="s">
        <v>151</v>
      </c>
      <c r="H211" s="178">
        <v>228</v>
      </c>
      <c r="I211" s="179"/>
      <c r="J211" s="180">
        <f>ROUND(I211*H211,2)</f>
        <v>0</v>
      </c>
      <c r="K211" s="176" t="s">
        <v>131</v>
      </c>
      <c r="L211" s="40"/>
      <c r="M211" s="181" t="s">
        <v>19</v>
      </c>
      <c r="N211" s="182" t="s">
        <v>44</v>
      </c>
      <c r="O211" s="65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5" t="s">
        <v>132</v>
      </c>
      <c r="AT211" s="185" t="s">
        <v>127</v>
      </c>
      <c r="AU211" s="185" t="s">
        <v>83</v>
      </c>
      <c r="AY211" s="18" t="s">
        <v>124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8" t="s">
        <v>81</v>
      </c>
      <c r="BK211" s="186">
        <f>ROUND(I211*H211,2)</f>
        <v>0</v>
      </c>
      <c r="BL211" s="18" t="s">
        <v>132</v>
      </c>
      <c r="BM211" s="185" t="s">
        <v>976</v>
      </c>
    </row>
    <row r="212" spans="1:65" s="2" customFormat="1" ht="11.25">
      <c r="A212" s="35"/>
      <c r="B212" s="36"/>
      <c r="C212" s="37"/>
      <c r="D212" s="187" t="s">
        <v>134</v>
      </c>
      <c r="E212" s="37"/>
      <c r="F212" s="188" t="s">
        <v>977</v>
      </c>
      <c r="G212" s="37"/>
      <c r="H212" s="37"/>
      <c r="I212" s="189"/>
      <c r="J212" s="37"/>
      <c r="K212" s="37"/>
      <c r="L212" s="40"/>
      <c r="M212" s="190"/>
      <c r="N212" s="191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134</v>
      </c>
      <c r="AU212" s="18" t="s">
        <v>83</v>
      </c>
    </row>
    <row r="213" spans="1:65" s="2" customFormat="1" ht="19.5">
      <c r="A213" s="35"/>
      <c r="B213" s="36"/>
      <c r="C213" s="37"/>
      <c r="D213" s="192" t="s">
        <v>136</v>
      </c>
      <c r="E213" s="37"/>
      <c r="F213" s="193" t="s">
        <v>376</v>
      </c>
      <c r="G213" s="37"/>
      <c r="H213" s="37"/>
      <c r="I213" s="189"/>
      <c r="J213" s="37"/>
      <c r="K213" s="37"/>
      <c r="L213" s="40"/>
      <c r="M213" s="190"/>
      <c r="N213" s="191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136</v>
      </c>
      <c r="AU213" s="18" t="s">
        <v>83</v>
      </c>
    </row>
    <row r="214" spans="1:65" s="13" customFormat="1" ht="11.25">
      <c r="B214" s="194"/>
      <c r="C214" s="195"/>
      <c r="D214" s="192" t="s">
        <v>138</v>
      </c>
      <c r="E214" s="196" t="s">
        <v>19</v>
      </c>
      <c r="F214" s="197" t="s">
        <v>978</v>
      </c>
      <c r="G214" s="195"/>
      <c r="H214" s="198">
        <v>120</v>
      </c>
      <c r="I214" s="199"/>
      <c r="J214" s="195"/>
      <c r="K214" s="195"/>
      <c r="L214" s="200"/>
      <c r="M214" s="201"/>
      <c r="N214" s="202"/>
      <c r="O214" s="202"/>
      <c r="P214" s="202"/>
      <c r="Q214" s="202"/>
      <c r="R214" s="202"/>
      <c r="S214" s="202"/>
      <c r="T214" s="203"/>
      <c r="AT214" s="204" t="s">
        <v>138</v>
      </c>
      <c r="AU214" s="204" t="s">
        <v>83</v>
      </c>
      <c r="AV214" s="13" t="s">
        <v>83</v>
      </c>
      <c r="AW214" s="13" t="s">
        <v>35</v>
      </c>
      <c r="AX214" s="13" t="s">
        <v>73</v>
      </c>
      <c r="AY214" s="204" t="s">
        <v>124</v>
      </c>
    </row>
    <row r="215" spans="1:65" s="13" customFormat="1" ht="11.25">
      <c r="B215" s="194"/>
      <c r="C215" s="195"/>
      <c r="D215" s="192" t="s">
        <v>138</v>
      </c>
      <c r="E215" s="196" t="s">
        <v>19</v>
      </c>
      <c r="F215" s="197" t="s">
        <v>979</v>
      </c>
      <c r="G215" s="195"/>
      <c r="H215" s="198">
        <v>108</v>
      </c>
      <c r="I215" s="199"/>
      <c r="J215" s="195"/>
      <c r="K215" s="195"/>
      <c r="L215" s="200"/>
      <c r="M215" s="201"/>
      <c r="N215" s="202"/>
      <c r="O215" s="202"/>
      <c r="P215" s="202"/>
      <c r="Q215" s="202"/>
      <c r="R215" s="202"/>
      <c r="S215" s="202"/>
      <c r="T215" s="203"/>
      <c r="AT215" s="204" t="s">
        <v>138</v>
      </c>
      <c r="AU215" s="204" t="s">
        <v>83</v>
      </c>
      <c r="AV215" s="13" t="s">
        <v>83</v>
      </c>
      <c r="AW215" s="13" t="s">
        <v>35</v>
      </c>
      <c r="AX215" s="13" t="s">
        <v>73</v>
      </c>
      <c r="AY215" s="204" t="s">
        <v>124</v>
      </c>
    </row>
    <row r="216" spans="1:65" s="14" customFormat="1" ht="11.25">
      <c r="B216" s="215"/>
      <c r="C216" s="216"/>
      <c r="D216" s="192" t="s">
        <v>138</v>
      </c>
      <c r="E216" s="217" t="s">
        <v>19</v>
      </c>
      <c r="F216" s="218" t="s">
        <v>278</v>
      </c>
      <c r="G216" s="216"/>
      <c r="H216" s="219">
        <v>228</v>
      </c>
      <c r="I216" s="220"/>
      <c r="J216" s="216"/>
      <c r="K216" s="216"/>
      <c r="L216" s="221"/>
      <c r="M216" s="222"/>
      <c r="N216" s="223"/>
      <c r="O216" s="223"/>
      <c r="P216" s="223"/>
      <c r="Q216" s="223"/>
      <c r="R216" s="223"/>
      <c r="S216" s="223"/>
      <c r="T216" s="224"/>
      <c r="AT216" s="225" t="s">
        <v>138</v>
      </c>
      <c r="AU216" s="225" t="s">
        <v>83</v>
      </c>
      <c r="AV216" s="14" t="s">
        <v>132</v>
      </c>
      <c r="AW216" s="14" t="s">
        <v>35</v>
      </c>
      <c r="AX216" s="14" t="s">
        <v>81</v>
      </c>
      <c r="AY216" s="225" t="s">
        <v>124</v>
      </c>
    </row>
    <row r="217" spans="1:65" s="2" customFormat="1" ht="16.5" customHeight="1">
      <c r="A217" s="35"/>
      <c r="B217" s="36"/>
      <c r="C217" s="174" t="s">
        <v>388</v>
      </c>
      <c r="D217" s="174" t="s">
        <v>127</v>
      </c>
      <c r="E217" s="175" t="s">
        <v>389</v>
      </c>
      <c r="F217" s="176" t="s">
        <v>390</v>
      </c>
      <c r="G217" s="177" t="s">
        <v>151</v>
      </c>
      <c r="H217" s="178">
        <v>138</v>
      </c>
      <c r="I217" s="179"/>
      <c r="J217" s="180">
        <f>ROUND(I217*H217,2)</f>
        <v>0</v>
      </c>
      <c r="K217" s="176" t="s">
        <v>19</v>
      </c>
      <c r="L217" s="40"/>
      <c r="M217" s="181" t="s">
        <v>19</v>
      </c>
      <c r="N217" s="182" t="s">
        <v>44</v>
      </c>
      <c r="O217" s="65"/>
      <c r="P217" s="183">
        <f>O217*H217</f>
        <v>0</v>
      </c>
      <c r="Q217" s="183">
        <v>0</v>
      </c>
      <c r="R217" s="183">
        <f>Q217*H217</f>
        <v>0</v>
      </c>
      <c r="S217" s="183">
        <v>0</v>
      </c>
      <c r="T217" s="18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132</v>
      </c>
      <c r="AT217" s="185" t="s">
        <v>127</v>
      </c>
      <c r="AU217" s="185" t="s">
        <v>83</v>
      </c>
      <c r="AY217" s="18" t="s">
        <v>124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8" t="s">
        <v>81</v>
      </c>
      <c r="BK217" s="186">
        <f>ROUND(I217*H217,2)</f>
        <v>0</v>
      </c>
      <c r="BL217" s="18" t="s">
        <v>132</v>
      </c>
      <c r="BM217" s="185" t="s">
        <v>980</v>
      </c>
    </row>
    <row r="218" spans="1:65" s="2" customFormat="1" ht="19.5">
      <c r="A218" s="35"/>
      <c r="B218" s="36"/>
      <c r="C218" s="37"/>
      <c r="D218" s="192" t="s">
        <v>136</v>
      </c>
      <c r="E218" s="37"/>
      <c r="F218" s="193" t="s">
        <v>392</v>
      </c>
      <c r="G218" s="37"/>
      <c r="H218" s="37"/>
      <c r="I218" s="189"/>
      <c r="J218" s="37"/>
      <c r="K218" s="37"/>
      <c r="L218" s="40"/>
      <c r="M218" s="190"/>
      <c r="N218" s="191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136</v>
      </c>
      <c r="AU218" s="18" t="s">
        <v>83</v>
      </c>
    </row>
    <row r="219" spans="1:65" s="2" customFormat="1" ht="24.2" customHeight="1">
      <c r="A219" s="35"/>
      <c r="B219" s="36"/>
      <c r="C219" s="174" t="s">
        <v>393</v>
      </c>
      <c r="D219" s="174" t="s">
        <v>127</v>
      </c>
      <c r="E219" s="175" t="s">
        <v>394</v>
      </c>
      <c r="F219" s="176" t="s">
        <v>395</v>
      </c>
      <c r="G219" s="177" t="s">
        <v>151</v>
      </c>
      <c r="H219" s="178">
        <v>954</v>
      </c>
      <c r="I219" s="179"/>
      <c r="J219" s="180">
        <f>ROUND(I219*H219,2)</f>
        <v>0</v>
      </c>
      <c r="K219" s="176" t="s">
        <v>19</v>
      </c>
      <c r="L219" s="40"/>
      <c r="M219" s="181" t="s">
        <v>19</v>
      </c>
      <c r="N219" s="182" t="s">
        <v>44</v>
      </c>
      <c r="O219" s="65"/>
      <c r="P219" s="183">
        <f>O219*H219</f>
        <v>0</v>
      </c>
      <c r="Q219" s="183">
        <v>0</v>
      </c>
      <c r="R219" s="183">
        <f>Q219*H219</f>
        <v>0</v>
      </c>
      <c r="S219" s="183">
        <v>0</v>
      </c>
      <c r="T219" s="18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5" t="s">
        <v>132</v>
      </c>
      <c r="AT219" s="185" t="s">
        <v>127</v>
      </c>
      <c r="AU219" s="185" t="s">
        <v>83</v>
      </c>
      <c r="AY219" s="18" t="s">
        <v>124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18" t="s">
        <v>81</v>
      </c>
      <c r="BK219" s="186">
        <f>ROUND(I219*H219,2)</f>
        <v>0</v>
      </c>
      <c r="BL219" s="18" t="s">
        <v>132</v>
      </c>
      <c r="BM219" s="185" t="s">
        <v>981</v>
      </c>
    </row>
    <row r="220" spans="1:65" s="2" customFormat="1" ht="19.5">
      <c r="A220" s="35"/>
      <c r="B220" s="36"/>
      <c r="C220" s="37"/>
      <c r="D220" s="192" t="s">
        <v>136</v>
      </c>
      <c r="E220" s="37"/>
      <c r="F220" s="193" t="s">
        <v>397</v>
      </c>
      <c r="G220" s="37"/>
      <c r="H220" s="37"/>
      <c r="I220" s="189"/>
      <c r="J220" s="37"/>
      <c r="K220" s="37"/>
      <c r="L220" s="40"/>
      <c r="M220" s="190"/>
      <c r="N220" s="191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136</v>
      </c>
      <c r="AU220" s="18" t="s">
        <v>83</v>
      </c>
    </row>
    <row r="221" spans="1:65" s="13" customFormat="1" ht="11.25">
      <c r="B221" s="194"/>
      <c r="C221" s="195"/>
      <c r="D221" s="192" t="s">
        <v>138</v>
      </c>
      <c r="E221" s="196" t="s">
        <v>19</v>
      </c>
      <c r="F221" s="197" t="s">
        <v>982</v>
      </c>
      <c r="G221" s="195"/>
      <c r="H221" s="198">
        <v>276</v>
      </c>
      <c r="I221" s="199"/>
      <c r="J221" s="195"/>
      <c r="K221" s="195"/>
      <c r="L221" s="200"/>
      <c r="M221" s="201"/>
      <c r="N221" s="202"/>
      <c r="O221" s="202"/>
      <c r="P221" s="202"/>
      <c r="Q221" s="202"/>
      <c r="R221" s="202"/>
      <c r="S221" s="202"/>
      <c r="T221" s="203"/>
      <c r="AT221" s="204" t="s">
        <v>138</v>
      </c>
      <c r="AU221" s="204" t="s">
        <v>83</v>
      </c>
      <c r="AV221" s="13" t="s">
        <v>83</v>
      </c>
      <c r="AW221" s="13" t="s">
        <v>35</v>
      </c>
      <c r="AX221" s="13" t="s">
        <v>73</v>
      </c>
      <c r="AY221" s="204" t="s">
        <v>124</v>
      </c>
    </row>
    <row r="222" spans="1:65" s="13" customFormat="1" ht="11.25">
      <c r="B222" s="194"/>
      <c r="C222" s="195"/>
      <c r="D222" s="192" t="s">
        <v>138</v>
      </c>
      <c r="E222" s="196" t="s">
        <v>19</v>
      </c>
      <c r="F222" s="197" t="s">
        <v>983</v>
      </c>
      <c r="G222" s="195"/>
      <c r="H222" s="198">
        <v>678</v>
      </c>
      <c r="I222" s="199"/>
      <c r="J222" s="195"/>
      <c r="K222" s="195"/>
      <c r="L222" s="200"/>
      <c r="M222" s="201"/>
      <c r="N222" s="202"/>
      <c r="O222" s="202"/>
      <c r="P222" s="202"/>
      <c r="Q222" s="202"/>
      <c r="R222" s="202"/>
      <c r="S222" s="202"/>
      <c r="T222" s="203"/>
      <c r="AT222" s="204" t="s">
        <v>138</v>
      </c>
      <c r="AU222" s="204" t="s">
        <v>83</v>
      </c>
      <c r="AV222" s="13" t="s">
        <v>83</v>
      </c>
      <c r="AW222" s="13" t="s">
        <v>35</v>
      </c>
      <c r="AX222" s="13" t="s">
        <v>73</v>
      </c>
      <c r="AY222" s="204" t="s">
        <v>124</v>
      </c>
    </row>
    <row r="223" spans="1:65" s="14" customFormat="1" ht="11.25">
      <c r="B223" s="215"/>
      <c r="C223" s="216"/>
      <c r="D223" s="192" t="s">
        <v>138</v>
      </c>
      <c r="E223" s="217" t="s">
        <v>19</v>
      </c>
      <c r="F223" s="218" t="s">
        <v>278</v>
      </c>
      <c r="G223" s="216"/>
      <c r="H223" s="219">
        <v>954</v>
      </c>
      <c r="I223" s="220"/>
      <c r="J223" s="216"/>
      <c r="K223" s="216"/>
      <c r="L223" s="221"/>
      <c r="M223" s="222"/>
      <c r="N223" s="223"/>
      <c r="O223" s="223"/>
      <c r="P223" s="223"/>
      <c r="Q223" s="223"/>
      <c r="R223" s="223"/>
      <c r="S223" s="223"/>
      <c r="T223" s="224"/>
      <c r="AT223" s="225" t="s">
        <v>138</v>
      </c>
      <c r="AU223" s="225" t="s">
        <v>83</v>
      </c>
      <c r="AV223" s="14" t="s">
        <v>132</v>
      </c>
      <c r="AW223" s="14" t="s">
        <v>35</v>
      </c>
      <c r="AX223" s="14" t="s">
        <v>81</v>
      </c>
      <c r="AY223" s="225" t="s">
        <v>124</v>
      </c>
    </row>
    <row r="224" spans="1:65" s="2" customFormat="1" ht="16.5" customHeight="1">
      <c r="A224" s="35"/>
      <c r="B224" s="36"/>
      <c r="C224" s="174" t="s">
        <v>400</v>
      </c>
      <c r="D224" s="174" t="s">
        <v>127</v>
      </c>
      <c r="E224" s="175" t="s">
        <v>490</v>
      </c>
      <c r="F224" s="176" t="s">
        <v>402</v>
      </c>
      <c r="G224" s="177" t="s">
        <v>358</v>
      </c>
      <c r="H224" s="178">
        <v>3164</v>
      </c>
      <c r="I224" s="179"/>
      <c r="J224" s="180">
        <f>ROUND(I224*H224,2)</f>
        <v>0</v>
      </c>
      <c r="K224" s="176" t="s">
        <v>19</v>
      </c>
      <c r="L224" s="40"/>
      <c r="M224" s="181" t="s">
        <v>19</v>
      </c>
      <c r="N224" s="182" t="s">
        <v>44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132</v>
      </c>
      <c r="AT224" s="185" t="s">
        <v>127</v>
      </c>
      <c r="AU224" s="185" t="s">
        <v>83</v>
      </c>
      <c r="AY224" s="18" t="s">
        <v>124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81</v>
      </c>
      <c r="BK224" s="186">
        <f>ROUND(I224*H224,2)</f>
        <v>0</v>
      </c>
      <c r="BL224" s="18" t="s">
        <v>132</v>
      </c>
      <c r="BM224" s="185" t="s">
        <v>984</v>
      </c>
    </row>
    <row r="225" spans="1:65" s="2" customFormat="1" ht="19.5">
      <c r="A225" s="35"/>
      <c r="B225" s="36"/>
      <c r="C225" s="37"/>
      <c r="D225" s="192" t="s">
        <v>136</v>
      </c>
      <c r="E225" s="37"/>
      <c r="F225" s="193" t="s">
        <v>397</v>
      </c>
      <c r="G225" s="37"/>
      <c r="H225" s="37"/>
      <c r="I225" s="189"/>
      <c r="J225" s="37"/>
      <c r="K225" s="37"/>
      <c r="L225" s="40"/>
      <c r="M225" s="190"/>
      <c r="N225" s="191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136</v>
      </c>
      <c r="AU225" s="18" t="s">
        <v>83</v>
      </c>
    </row>
    <row r="226" spans="1:65" s="13" customFormat="1" ht="11.25">
      <c r="B226" s="194"/>
      <c r="C226" s="195"/>
      <c r="D226" s="192" t="s">
        <v>138</v>
      </c>
      <c r="E226" s="196" t="s">
        <v>19</v>
      </c>
      <c r="F226" s="197" t="s">
        <v>985</v>
      </c>
      <c r="G226" s="195"/>
      <c r="H226" s="198">
        <v>3164</v>
      </c>
      <c r="I226" s="199"/>
      <c r="J226" s="195"/>
      <c r="K226" s="195"/>
      <c r="L226" s="200"/>
      <c r="M226" s="201"/>
      <c r="N226" s="202"/>
      <c r="O226" s="202"/>
      <c r="P226" s="202"/>
      <c r="Q226" s="202"/>
      <c r="R226" s="202"/>
      <c r="S226" s="202"/>
      <c r="T226" s="203"/>
      <c r="AT226" s="204" t="s">
        <v>138</v>
      </c>
      <c r="AU226" s="204" t="s">
        <v>83</v>
      </c>
      <c r="AV226" s="13" t="s">
        <v>83</v>
      </c>
      <c r="AW226" s="13" t="s">
        <v>35</v>
      </c>
      <c r="AX226" s="13" t="s">
        <v>81</v>
      </c>
      <c r="AY226" s="204" t="s">
        <v>124</v>
      </c>
    </row>
    <row r="227" spans="1:65" s="2" customFormat="1" ht="16.5" customHeight="1">
      <c r="A227" s="35"/>
      <c r="B227" s="36"/>
      <c r="C227" s="174" t="s">
        <v>405</v>
      </c>
      <c r="D227" s="174" t="s">
        <v>127</v>
      </c>
      <c r="E227" s="175" t="s">
        <v>406</v>
      </c>
      <c r="F227" s="176" t="s">
        <v>407</v>
      </c>
      <c r="G227" s="177" t="s">
        <v>130</v>
      </c>
      <c r="H227" s="178">
        <v>19072</v>
      </c>
      <c r="I227" s="179"/>
      <c r="J227" s="180">
        <f>ROUND(I227*H227,2)</f>
        <v>0</v>
      </c>
      <c r="K227" s="176" t="s">
        <v>131</v>
      </c>
      <c r="L227" s="40"/>
      <c r="M227" s="181" t="s">
        <v>19</v>
      </c>
      <c r="N227" s="182" t="s">
        <v>44</v>
      </c>
      <c r="O227" s="65"/>
      <c r="P227" s="183">
        <f>O227*H227</f>
        <v>0</v>
      </c>
      <c r="Q227" s="183">
        <v>0</v>
      </c>
      <c r="R227" s="183">
        <f>Q227*H227</f>
        <v>0</v>
      </c>
      <c r="S227" s="183">
        <v>0</v>
      </c>
      <c r="T227" s="18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5" t="s">
        <v>132</v>
      </c>
      <c r="AT227" s="185" t="s">
        <v>127</v>
      </c>
      <c r="AU227" s="185" t="s">
        <v>83</v>
      </c>
      <c r="AY227" s="18" t="s">
        <v>124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8" t="s">
        <v>81</v>
      </c>
      <c r="BK227" s="186">
        <f>ROUND(I227*H227,2)</f>
        <v>0</v>
      </c>
      <c r="BL227" s="18" t="s">
        <v>132</v>
      </c>
      <c r="BM227" s="185" t="s">
        <v>986</v>
      </c>
    </row>
    <row r="228" spans="1:65" s="2" customFormat="1" ht="11.25">
      <c r="A228" s="35"/>
      <c r="B228" s="36"/>
      <c r="C228" s="37"/>
      <c r="D228" s="187" t="s">
        <v>134</v>
      </c>
      <c r="E228" s="37"/>
      <c r="F228" s="188" t="s">
        <v>409</v>
      </c>
      <c r="G228" s="37"/>
      <c r="H228" s="37"/>
      <c r="I228" s="189"/>
      <c r="J228" s="37"/>
      <c r="K228" s="37"/>
      <c r="L228" s="40"/>
      <c r="M228" s="190"/>
      <c r="N228" s="191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134</v>
      </c>
      <c r="AU228" s="18" t="s">
        <v>83</v>
      </c>
    </row>
    <row r="229" spans="1:65" s="2" customFormat="1" ht="19.5">
      <c r="A229" s="35"/>
      <c r="B229" s="36"/>
      <c r="C229" s="37"/>
      <c r="D229" s="192" t="s">
        <v>136</v>
      </c>
      <c r="E229" s="37"/>
      <c r="F229" s="193" t="s">
        <v>410</v>
      </c>
      <c r="G229" s="37"/>
      <c r="H229" s="37"/>
      <c r="I229" s="189"/>
      <c r="J229" s="37"/>
      <c r="K229" s="37"/>
      <c r="L229" s="40"/>
      <c r="M229" s="190"/>
      <c r="N229" s="19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136</v>
      </c>
      <c r="AU229" s="18" t="s">
        <v>83</v>
      </c>
    </row>
    <row r="230" spans="1:65" s="13" customFormat="1" ht="11.25">
      <c r="B230" s="194"/>
      <c r="C230" s="195"/>
      <c r="D230" s="192" t="s">
        <v>138</v>
      </c>
      <c r="E230" s="196" t="s">
        <v>19</v>
      </c>
      <c r="F230" s="197" t="s">
        <v>987</v>
      </c>
      <c r="G230" s="195"/>
      <c r="H230" s="198">
        <v>19072</v>
      </c>
      <c r="I230" s="199"/>
      <c r="J230" s="195"/>
      <c r="K230" s="195"/>
      <c r="L230" s="200"/>
      <c r="M230" s="201"/>
      <c r="N230" s="202"/>
      <c r="O230" s="202"/>
      <c r="P230" s="202"/>
      <c r="Q230" s="202"/>
      <c r="R230" s="202"/>
      <c r="S230" s="202"/>
      <c r="T230" s="203"/>
      <c r="AT230" s="204" t="s">
        <v>138</v>
      </c>
      <c r="AU230" s="204" t="s">
        <v>83</v>
      </c>
      <c r="AV230" s="13" t="s">
        <v>83</v>
      </c>
      <c r="AW230" s="13" t="s">
        <v>35</v>
      </c>
      <c r="AX230" s="13" t="s">
        <v>81</v>
      </c>
      <c r="AY230" s="204" t="s">
        <v>124</v>
      </c>
    </row>
    <row r="231" spans="1:65" s="2" customFormat="1" ht="16.5" customHeight="1">
      <c r="A231" s="35"/>
      <c r="B231" s="36"/>
      <c r="C231" s="174" t="s">
        <v>412</v>
      </c>
      <c r="D231" s="174" t="s">
        <v>127</v>
      </c>
      <c r="E231" s="175" t="s">
        <v>413</v>
      </c>
      <c r="F231" s="176" t="s">
        <v>414</v>
      </c>
      <c r="G231" s="177" t="s">
        <v>242</v>
      </c>
      <c r="H231" s="178">
        <v>109.44</v>
      </c>
      <c r="I231" s="179"/>
      <c r="J231" s="180">
        <f>ROUND(I231*H231,2)</f>
        <v>0</v>
      </c>
      <c r="K231" s="176" t="s">
        <v>131</v>
      </c>
      <c r="L231" s="40"/>
      <c r="M231" s="181" t="s">
        <v>19</v>
      </c>
      <c r="N231" s="182" t="s">
        <v>44</v>
      </c>
      <c r="O231" s="65"/>
      <c r="P231" s="183">
        <f>O231*H231</f>
        <v>0</v>
      </c>
      <c r="Q231" s="183">
        <v>0</v>
      </c>
      <c r="R231" s="183">
        <f>Q231*H231</f>
        <v>0</v>
      </c>
      <c r="S231" s="183">
        <v>0</v>
      </c>
      <c r="T231" s="18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5" t="s">
        <v>132</v>
      </c>
      <c r="AT231" s="185" t="s">
        <v>127</v>
      </c>
      <c r="AU231" s="185" t="s">
        <v>83</v>
      </c>
      <c r="AY231" s="18" t="s">
        <v>124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18" t="s">
        <v>81</v>
      </c>
      <c r="BK231" s="186">
        <f>ROUND(I231*H231,2)</f>
        <v>0</v>
      </c>
      <c r="BL231" s="18" t="s">
        <v>132</v>
      </c>
      <c r="BM231" s="185" t="s">
        <v>988</v>
      </c>
    </row>
    <row r="232" spans="1:65" s="2" customFormat="1" ht="11.25">
      <c r="A232" s="35"/>
      <c r="B232" s="36"/>
      <c r="C232" s="37"/>
      <c r="D232" s="187" t="s">
        <v>134</v>
      </c>
      <c r="E232" s="37"/>
      <c r="F232" s="188" t="s">
        <v>416</v>
      </c>
      <c r="G232" s="37"/>
      <c r="H232" s="37"/>
      <c r="I232" s="189"/>
      <c r="J232" s="37"/>
      <c r="K232" s="37"/>
      <c r="L232" s="40"/>
      <c r="M232" s="190"/>
      <c r="N232" s="191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134</v>
      </c>
      <c r="AU232" s="18" t="s">
        <v>83</v>
      </c>
    </row>
    <row r="233" spans="1:65" s="2" customFormat="1" ht="29.25">
      <c r="A233" s="35"/>
      <c r="B233" s="36"/>
      <c r="C233" s="37"/>
      <c r="D233" s="192" t="s">
        <v>136</v>
      </c>
      <c r="E233" s="37"/>
      <c r="F233" s="193" t="s">
        <v>417</v>
      </c>
      <c r="G233" s="37"/>
      <c r="H233" s="37"/>
      <c r="I233" s="189"/>
      <c r="J233" s="37"/>
      <c r="K233" s="37"/>
      <c r="L233" s="40"/>
      <c r="M233" s="190"/>
      <c r="N233" s="191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136</v>
      </c>
      <c r="AU233" s="18" t="s">
        <v>83</v>
      </c>
    </row>
    <row r="234" spans="1:65" s="13" customFormat="1" ht="11.25">
      <c r="B234" s="194"/>
      <c r="C234" s="195"/>
      <c r="D234" s="192" t="s">
        <v>138</v>
      </c>
      <c r="E234" s="196" t="s">
        <v>19</v>
      </c>
      <c r="F234" s="197" t="s">
        <v>989</v>
      </c>
      <c r="G234" s="195"/>
      <c r="H234" s="198">
        <v>55.2</v>
      </c>
      <c r="I234" s="199"/>
      <c r="J234" s="195"/>
      <c r="K234" s="195"/>
      <c r="L234" s="200"/>
      <c r="M234" s="201"/>
      <c r="N234" s="202"/>
      <c r="O234" s="202"/>
      <c r="P234" s="202"/>
      <c r="Q234" s="202"/>
      <c r="R234" s="202"/>
      <c r="S234" s="202"/>
      <c r="T234" s="203"/>
      <c r="AT234" s="204" t="s">
        <v>138</v>
      </c>
      <c r="AU234" s="204" t="s">
        <v>83</v>
      </c>
      <c r="AV234" s="13" t="s">
        <v>83</v>
      </c>
      <c r="AW234" s="13" t="s">
        <v>35</v>
      </c>
      <c r="AX234" s="13" t="s">
        <v>73</v>
      </c>
      <c r="AY234" s="204" t="s">
        <v>124</v>
      </c>
    </row>
    <row r="235" spans="1:65" s="13" customFormat="1" ht="11.25">
      <c r="B235" s="194"/>
      <c r="C235" s="195"/>
      <c r="D235" s="192" t="s">
        <v>138</v>
      </c>
      <c r="E235" s="196" t="s">
        <v>19</v>
      </c>
      <c r="F235" s="197" t="s">
        <v>990</v>
      </c>
      <c r="G235" s="195"/>
      <c r="H235" s="198">
        <v>54.24</v>
      </c>
      <c r="I235" s="199"/>
      <c r="J235" s="195"/>
      <c r="K235" s="195"/>
      <c r="L235" s="200"/>
      <c r="M235" s="201"/>
      <c r="N235" s="202"/>
      <c r="O235" s="202"/>
      <c r="P235" s="202"/>
      <c r="Q235" s="202"/>
      <c r="R235" s="202"/>
      <c r="S235" s="202"/>
      <c r="T235" s="203"/>
      <c r="AT235" s="204" t="s">
        <v>138</v>
      </c>
      <c r="AU235" s="204" t="s">
        <v>83</v>
      </c>
      <c r="AV235" s="13" t="s">
        <v>83</v>
      </c>
      <c r="AW235" s="13" t="s">
        <v>35</v>
      </c>
      <c r="AX235" s="13" t="s">
        <v>73</v>
      </c>
      <c r="AY235" s="204" t="s">
        <v>124</v>
      </c>
    </row>
    <row r="236" spans="1:65" s="14" customFormat="1" ht="11.25">
      <c r="B236" s="215"/>
      <c r="C236" s="216"/>
      <c r="D236" s="192" t="s">
        <v>138</v>
      </c>
      <c r="E236" s="217" t="s">
        <v>19</v>
      </c>
      <c r="F236" s="218" t="s">
        <v>278</v>
      </c>
      <c r="G236" s="216"/>
      <c r="H236" s="219">
        <v>109.44</v>
      </c>
      <c r="I236" s="220"/>
      <c r="J236" s="216"/>
      <c r="K236" s="216"/>
      <c r="L236" s="221"/>
      <c r="M236" s="222"/>
      <c r="N236" s="223"/>
      <c r="O236" s="223"/>
      <c r="P236" s="223"/>
      <c r="Q236" s="223"/>
      <c r="R236" s="223"/>
      <c r="S236" s="223"/>
      <c r="T236" s="224"/>
      <c r="AT236" s="225" t="s">
        <v>138</v>
      </c>
      <c r="AU236" s="225" t="s">
        <v>83</v>
      </c>
      <c r="AV236" s="14" t="s">
        <v>132</v>
      </c>
      <c r="AW236" s="14" t="s">
        <v>35</v>
      </c>
      <c r="AX236" s="14" t="s">
        <v>81</v>
      </c>
      <c r="AY236" s="225" t="s">
        <v>124</v>
      </c>
    </row>
    <row r="237" spans="1:65" s="2" customFormat="1" ht="16.5" customHeight="1">
      <c r="A237" s="35"/>
      <c r="B237" s="36"/>
      <c r="C237" s="174" t="s">
        <v>420</v>
      </c>
      <c r="D237" s="174" t="s">
        <v>127</v>
      </c>
      <c r="E237" s="175" t="s">
        <v>421</v>
      </c>
      <c r="F237" s="176" t="s">
        <v>422</v>
      </c>
      <c r="G237" s="177" t="s">
        <v>242</v>
      </c>
      <c r="H237" s="178">
        <v>109.44</v>
      </c>
      <c r="I237" s="179"/>
      <c r="J237" s="180">
        <f>ROUND(I237*H237,2)</f>
        <v>0</v>
      </c>
      <c r="K237" s="176" t="s">
        <v>131</v>
      </c>
      <c r="L237" s="40"/>
      <c r="M237" s="181" t="s">
        <v>19</v>
      </c>
      <c r="N237" s="182" t="s">
        <v>44</v>
      </c>
      <c r="O237" s="65"/>
      <c r="P237" s="183">
        <f>O237*H237</f>
        <v>0</v>
      </c>
      <c r="Q237" s="183">
        <v>0</v>
      </c>
      <c r="R237" s="183">
        <f>Q237*H237</f>
        <v>0</v>
      </c>
      <c r="S237" s="183">
        <v>0</v>
      </c>
      <c r="T237" s="184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5" t="s">
        <v>132</v>
      </c>
      <c r="AT237" s="185" t="s">
        <v>127</v>
      </c>
      <c r="AU237" s="185" t="s">
        <v>83</v>
      </c>
      <c r="AY237" s="18" t="s">
        <v>124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18" t="s">
        <v>81</v>
      </c>
      <c r="BK237" s="186">
        <f>ROUND(I237*H237,2)</f>
        <v>0</v>
      </c>
      <c r="BL237" s="18" t="s">
        <v>132</v>
      </c>
      <c r="BM237" s="185" t="s">
        <v>991</v>
      </c>
    </row>
    <row r="238" spans="1:65" s="2" customFormat="1" ht="11.25">
      <c r="A238" s="35"/>
      <c r="B238" s="36"/>
      <c r="C238" s="37"/>
      <c r="D238" s="187" t="s">
        <v>134</v>
      </c>
      <c r="E238" s="37"/>
      <c r="F238" s="188" t="s">
        <v>424</v>
      </c>
      <c r="G238" s="37"/>
      <c r="H238" s="37"/>
      <c r="I238" s="189"/>
      <c r="J238" s="37"/>
      <c r="K238" s="37"/>
      <c r="L238" s="40"/>
      <c r="M238" s="190"/>
      <c r="N238" s="191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134</v>
      </c>
      <c r="AU238" s="18" t="s">
        <v>83</v>
      </c>
    </row>
    <row r="239" spans="1:65" s="2" customFormat="1" ht="16.5" customHeight="1">
      <c r="A239" s="35"/>
      <c r="B239" s="36"/>
      <c r="C239" s="174" t="s">
        <v>425</v>
      </c>
      <c r="D239" s="174" t="s">
        <v>127</v>
      </c>
      <c r="E239" s="175" t="s">
        <v>426</v>
      </c>
      <c r="F239" s="176" t="s">
        <v>264</v>
      </c>
      <c r="G239" s="177" t="s">
        <v>242</v>
      </c>
      <c r="H239" s="178">
        <v>547.20000000000005</v>
      </c>
      <c r="I239" s="179"/>
      <c r="J239" s="180">
        <f>ROUND(I239*H239,2)</f>
        <v>0</v>
      </c>
      <c r="K239" s="176" t="s">
        <v>131</v>
      </c>
      <c r="L239" s="40"/>
      <c r="M239" s="181" t="s">
        <v>19</v>
      </c>
      <c r="N239" s="182" t="s">
        <v>44</v>
      </c>
      <c r="O239" s="65"/>
      <c r="P239" s="183">
        <f>O239*H239</f>
        <v>0</v>
      </c>
      <c r="Q239" s="183">
        <v>0</v>
      </c>
      <c r="R239" s="183">
        <f>Q239*H239</f>
        <v>0</v>
      </c>
      <c r="S239" s="183">
        <v>0</v>
      </c>
      <c r="T239" s="184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5" t="s">
        <v>132</v>
      </c>
      <c r="AT239" s="185" t="s">
        <v>127</v>
      </c>
      <c r="AU239" s="185" t="s">
        <v>83</v>
      </c>
      <c r="AY239" s="18" t="s">
        <v>124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0</v>
      </c>
      <c r="BH239" s="186">
        <f>IF(N239="sníž. přenesená",J239,0)</f>
        <v>0</v>
      </c>
      <c r="BI239" s="186">
        <f>IF(N239="nulová",J239,0)</f>
        <v>0</v>
      </c>
      <c r="BJ239" s="18" t="s">
        <v>81</v>
      </c>
      <c r="BK239" s="186">
        <f>ROUND(I239*H239,2)</f>
        <v>0</v>
      </c>
      <c r="BL239" s="18" t="s">
        <v>132</v>
      </c>
      <c r="BM239" s="185" t="s">
        <v>992</v>
      </c>
    </row>
    <row r="240" spans="1:65" s="2" customFormat="1" ht="11.25">
      <c r="A240" s="35"/>
      <c r="B240" s="36"/>
      <c r="C240" s="37"/>
      <c r="D240" s="187" t="s">
        <v>134</v>
      </c>
      <c r="E240" s="37"/>
      <c r="F240" s="188" t="s">
        <v>428</v>
      </c>
      <c r="G240" s="37"/>
      <c r="H240" s="37"/>
      <c r="I240" s="189"/>
      <c r="J240" s="37"/>
      <c r="K240" s="37"/>
      <c r="L240" s="40"/>
      <c r="M240" s="190"/>
      <c r="N240" s="191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134</v>
      </c>
      <c r="AU240" s="18" t="s">
        <v>83</v>
      </c>
    </row>
    <row r="241" spans="1:65" s="2" customFormat="1" ht="19.5">
      <c r="A241" s="35"/>
      <c r="B241" s="36"/>
      <c r="C241" s="37"/>
      <c r="D241" s="192" t="s">
        <v>136</v>
      </c>
      <c r="E241" s="37"/>
      <c r="F241" s="193" t="s">
        <v>429</v>
      </c>
      <c r="G241" s="37"/>
      <c r="H241" s="37"/>
      <c r="I241" s="189"/>
      <c r="J241" s="37"/>
      <c r="K241" s="37"/>
      <c r="L241" s="40"/>
      <c r="M241" s="190"/>
      <c r="N241" s="191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136</v>
      </c>
      <c r="AU241" s="18" t="s">
        <v>83</v>
      </c>
    </row>
    <row r="242" spans="1:65" s="13" customFormat="1" ht="11.25">
      <c r="B242" s="194"/>
      <c r="C242" s="195"/>
      <c r="D242" s="192" t="s">
        <v>138</v>
      </c>
      <c r="E242" s="196" t="s">
        <v>19</v>
      </c>
      <c r="F242" s="197" t="s">
        <v>993</v>
      </c>
      <c r="G242" s="195"/>
      <c r="H242" s="198">
        <v>547.20000000000005</v>
      </c>
      <c r="I242" s="199"/>
      <c r="J242" s="195"/>
      <c r="K242" s="195"/>
      <c r="L242" s="200"/>
      <c r="M242" s="201"/>
      <c r="N242" s="202"/>
      <c r="O242" s="202"/>
      <c r="P242" s="202"/>
      <c r="Q242" s="202"/>
      <c r="R242" s="202"/>
      <c r="S242" s="202"/>
      <c r="T242" s="203"/>
      <c r="AT242" s="204" t="s">
        <v>138</v>
      </c>
      <c r="AU242" s="204" t="s">
        <v>83</v>
      </c>
      <c r="AV242" s="13" t="s">
        <v>83</v>
      </c>
      <c r="AW242" s="13" t="s">
        <v>35</v>
      </c>
      <c r="AX242" s="13" t="s">
        <v>81</v>
      </c>
      <c r="AY242" s="204" t="s">
        <v>124</v>
      </c>
    </row>
    <row r="243" spans="1:65" s="12" customFormat="1" ht="22.9" customHeight="1">
      <c r="B243" s="158"/>
      <c r="C243" s="159"/>
      <c r="D243" s="160" t="s">
        <v>72</v>
      </c>
      <c r="E243" s="172" t="s">
        <v>431</v>
      </c>
      <c r="F243" s="172" t="s">
        <v>432</v>
      </c>
      <c r="G243" s="159"/>
      <c r="H243" s="159"/>
      <c r="I243" s="162"/>
      <c r="J243" s="173">
        <f>BK243</f>
        <v>0</v>
      </c>
      <c r="K243" s="159"/>
      <c r="L243" s="164"/>
      <c r="M243" s="165"/>
      <c r="N243" s="166"/>
      <c r="O243" s="166"/>
      <c r="P243" s="167">
        <f>SUM(P244:P270)</f>
        <v>0</v>
      </c>
      <c r="Q243" s="166"/>
      <c r="R243" s="167">
        <f>SUM(R244:R270)</f>
        <v>0</v>
      </c>
      <c r="S243" s="166"/>
      <c r="T243" s="168">
        <f>SUM(T244:T270)</f>
        <v>0</v>
      </c>
      <c r="AR243" s="169" t="s">
        <v>81</v>
      </c>
      <c r="AT243" s="170" t="s">
        <v>72</v>
      </c>
      <c r="AU243" s="170" t="s">
        <v>81</v>
      </c>
      <c r="AY243" s="169" t="s">
        <v>124</v>
      </c>
      <c r="BK243" s="171">
        <f>SUM(BK244:BK270)</f>
        <v>0</v>
      </c>
    </row>
    <row r="244" spans="1:65" s="2" customFormat="1" ht="16.5" customHeight="1">
      <c r="A244" s="35"/>
      <c r="B244" s="36"/>
      <c r="C244" s="174" t="s">
        <v>433</v>
      </c>
      <c r="D244" s="174" t="s">
        <v>127</v>
      </c>
      <c r="E244" s="175" t="s">
        <v>434</v>
      </c>
      <c r="F244" s="176" t="s">
        <v>390</v>
      </c>
      <c r="G244" s="177" t="s">
        <v>151</v>
      </c>
      <c r="H244" s="178">
        <v>138</v>
      </c>
      <c r="I244" s="179"/>
      <c r="J244" s="180">
        <f>ROUND(I244*H244,2)</f>
        <v>0</v>
      </c>
      <c r="K244" s="176" t="s">
        <v>19</v>
      </c>
      <c r="L244" s="40"/>
      <c r="M244" s="181" t="s">
        <v>19</v>
      </c>
      <c r="N244" s="182" t="s">
        <v>44</v>
      </c>
      <c r="O244" s="65"/>
      <c r="P244" s="183">
        <f>O244*H244</f>
        <v>0</v>
      </c>
      <c r="Q244" s="183">
        <v>0</v>
      </c>
      <c r="R244" s="183">
        <f>Q244*H244</f>
        <v>0</v>
      </c>
      <c r="S244" s="183">
        <v>0</v>
      </c>
      <c r="T244" s="184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5" t="s">
        <v>132</v>
      </c>
      <c r="AT244" s="185" t="s">
        <v>127</v>
      </c>
      <c r="AU244" s="185" t="s">
        <v>83</v>
      </c>
      <c r="AY244" s="18" t="s">
        <v>124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8" t="s">
        <v>81</v>
      </c>
      <c r="BK244" s="186">
        <f>ROUND(I244*H244,2)</f>
        <v>0</v>
      </c>
      <c r="BL244" s="18" t="s">
        <v>132</v>
      </c>
      <c r="BM244" s="185" t="s">
        <v>994</v>
      </c>
    </row>
    <row r="245" spans="1:65" s="2" customFormat="1" ht="19.5">
      <c r="A245" s="35"/>
      <c r="B245" s="36"/>
      <c r="C245" s="37"/>
      <c r="D245" s="192" t="s">
        <v>136</v>
      </c>
      <c r="E245" s="37"/>
      <c r="F245" s="193" t="s">
        <v>392</v>
      </c>
      <c r="G245" s="37"/>
      <c r="H245" s="37"/>
      <c r="I245" s="189"/>
      <c r="J245" s="37"/>
      <c r="K245" s="37"/>
      <c r="L245" s="40"/>
      <c r="M245" s="190"/>
      <c r="N245" s="191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136</v>
      </c>
      <c r="AU245" s="18" t="s">
        <v>83</v>
      </c>
    </row>
    <row r="246" spans="1:65" s="13" customFormat="1" ht="11.25">
      <c r="B246" s="194"/>
      <c r="C246" s="195"/>
      <c r="D246" s="192" t="s">
        <v>138</v>
      </c>
      <c r="E246" s="196" t="s">
        <v>19</v>
      </c>
      <c r="F246" s="197" t="s">
        <v>995</v>
      </c>
      <c r="G246" s="195"/>
      <c r="H246" s="198">
        <v>138</v>
      </c>
      <c r="I246" s="199"/>
      <c r="J246" s="195"/>
      <c r="K246" s="195"/>
      <c r="L246" s="200"/>
      <c r="M246" s="201"/>
      <c r="N246" s="202"/>
      <c r="O246" s="202"/>
      <c r="P246" s="202"/>
      <c r="Q246" s="202"/>
      <c r="R246" s="202"/>
      <c r="S246" s="202"/>
      <c r="T246" s="203"/>
      <c r="AT246" s="204" t="s">
        <v>138</v>
      </c>
      <c r="AU246" s="204" t="s">
        <v>83</v>
      </c>
      <c r="AV246" s="13" t="s">
        <v>83</v>
      </c>
      <c r="AW246" s="13" t="s">
        <v>35</v>
      </c>
      <c r="AX246" s="13" t="s">
        <v>81</v>
      </c>
      <c r="AY246" s="204" t="s">
        <v>124</v>
      </c>
    </row>
    <row r="247" spans="1:65" s="2" customFormat="1" ht="24.2" customHeight="1">
      <c r="A247" s="35"/>
      <c r="B247" s="36"/>
      <c r="C247" s="174" t="s">
        <v>436</v>
      </c>
      <c r="D247" s="174" t="s">
        <v>127</v>
      </c>
      <c r="E247" s="175" t="s">
        <v>437</v>
      </c>
      <c r="F247" s="176" t="s">
        <v>395</v>
      </c>
      <c r="G247" s="177" t="s">
        <v>151</v>
      </c>
      <c r="H247" s="178">
        <v>954</v>
      </c>
      <c r="I247" s="179"/>
      <c r="J247" s="180">
        <f>ROUND(I247*H247,2)</f>
        <v>0</v>
      </c>
      <c r="K247" s="176" t="s">
        <v>19</v>
      </c>
      <c r="L247" s="40"/>
      <c r="M247" s="181" t="s">
        <v>19</v>
      </c>
      <c r="N247" s="182" t="s">
        <v>44</v>
      </c>
      <c r="O247" s="65"/>
      <c r="P247" s="183">
        <f>O247*H247</f>
        <v>0</v>
      </c>
      <c r="Q247" s="183">
        <v>0</v>
      </c>
      <c r="R247" s="183">
        <f>Q247*H247</f>
        <v>0</v>
      </c>
      <c r="S247" s="183">
        <v>0</v>
      </c>
      <c r="T247" s="18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5" t="s">
        <v>132</v>
      </c>
      <c r="AT247" s="185" t="s">
        <v>127</v>
      </c>
      <c r="AU247" s="185" t="s">
        <v>83</v>
      </c>
      <c r="AY247" s="18" t="s">
        <v>124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8" t="s">
        <v>81</v>
      </c>
      <c r="BK247" s="186">
        <f>ROUND(I247*H247,2)</f>
        <v>0</v>
      </c>
      <c r="BL247" s="18" t="s">
        <v>132</v>
      </c>
      <c r="BM247" s="185" t="s">
        <v>996</v>
      </c>
    </row>
    <row r="248" spans="1:65" s="2" customFormat="1" ht="19.5">
      <c r="A248" s="35"/>
      <c r="B248" s="36"/>
      <c r="C248" s="37"/>
      <c r="D248" s="192" t="s">
        <v>136</v>
      </c>
      <c r="E248" s="37"/>
      <c r="F248" s="193" t="s">
        <v>397</v>
      </c>
      <c r="G248" s="37"/>
      <c r="H248" s="37"/>
      <c r="I248" s="189"/>
      <c r="J248" s="37"/>
      <c r="K248" s="37"/>
      <c r="L248" s="40"/>
      <c r="M248" s="190"/>
      <c r="N248" s="191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136</v>
      </c>
      <c r="AU248" s="18" t="s">
        <v>83</v>
      </c>
    </row>
    <row r="249" spans="1:65" s="13" customFormat="1" ht="11.25">
      <c r="B249" s="194"/>
      <c r="C249" s="195"/>
      <c r="D249" s="192" t="s">
        <v>138</v>
      </c>
      <c r="E249" s="196" t="s">
        <v>19</v>
      </c>
      <c r="F249" s="197" t="s">
        <v>982</v>
      </c>
      <c r="G249" s="195"/>
      <c r="H249" s="198">
        <v>276</v>
      </c>
      <c r="I249" s="199"/>
      <c r="J249" s="195"/>
      <c r="K249" s="195"/>
      <c r="L249" s="200"/>
      <c r="M249" s="201"/>
      <c r="N249" s="202"/>
      <c r="O249" s="202"/>
      <c r="P249" s="202"/>
      <c r="Q249" s="202"/>
      <c r="R249" s="202"/>
      <c r="S249" s="202"/>
      <c r="T249" s="203"/>
      <c r="AT249" s="204" t="s">
        <v>138</v>
      </c>
      <c r="AU249" s="204" t="s">
        <v>83</v>
      </c>
      <c r="AV249" s="13" t="s">
        <v>83</v>
      </c>
      <c r="AW249" s="13" t="s">
        <v>35</v>
      </c>
      <c r="AX249" s="13" t="s">
        <v>73</v>
      </c>
      <c r="AY249" s="204" t="s">
        <v>124</v>
      </c>
    </row>
    <row r="250" spans="1:65" s="13" customFormat="1" ht="11.25">
      <c r="B250" s="194"/>
      <c r="C250" s="195"/>
      <c r="D250" s="192" t="s">
        <v>138</v>
      </c>
      <c r="E250" s="196" t="s">
        <v>19</v>
      </c>
      <c r="F250" s="197" t="s">
        <v>983</v>
      </c>
      <c r="G250" s="195"/>
      <c r="H250" s="198">
        <v>678</v>
      </c>
      <c r="I250" s="199"/>
      <c r="J250" s="195"/>
      <c r="K250" s="195"/>
      <c r="L250" s="200"/>
      <c r="M250" s="201"/>
      <c r="N250" s="202"/>
      <c r="O250" s="202"/>
      <c r="P250" s="202"/>
      <c r="Q250" s="202"/>
      <c r="R250" s="202"/>
      <c r="S250" s="202"/>
      <c r="T250" s="203"/>
      <c r="AT250" s="204" t="s">
        <v>138</v>
      </c>
      <c r="AU250" s="204" t="s">
        <v>83</v>
      </c>
      <c r="AV250" s="13" t="s">
        <v>83</v>
      </c>
      <c r="AW250" s="13" t="s">
        <v>35</v>
      </c>
      <c r="AX250" s="13" t="s">
        <v>73</v>
      </c>
      <c r="AY250" s="204" t="s">
        <v>124</v>
      </c>
    </row>
    <row r="251" spans="1:65" s="14" customFormat="1" ht="11.25">
      <c r="B251" s="215"/>
      <c r="C251" s="216"/>
      <c r="D251" s="192" t="s">
        <v>138</v>
      </c>
      <c r="E251" s="217" t="s">
        <v>19</v>
      </c>
      <c r="F251" s="218" t="s">
        <v>278</v>
      </c>
      <c r="G251" s="216"/>
      <c r="H251" s="219">
        <v>954</v>
      </c>
      <c r="I251" s="220"/>
      <c r="J251" s="216"/>
      <c r="K251" s="216"/>
      <c r="L251" s="221"/>
      <c r="M251" s="222"/>
      <c r="N251" s="223"/>
      <c r="O251" s="223"/>
      <c r="P251" s="223"/>
      <c r="Q251" s="223"/>
      <c r="R251" s="223"/>
      <c r="S251" s="223"/>
      <c r="T251" s="224"/>
      <c r="AT251" s="225" t="s">
        <v>138</v>
      </c>
      <c r="AU251" s="225" t="s">
        <v>83</v>
      </c>
      <c r="AV251" s="14" t="s">
        <v>132</v>
      </c>
      <c r="AW251" s="14" t="s">
        <v>35</v>
      </c>
      <c r="AX251" s="14" t="s">
        <v>81</v>
      </c>
      <c r="AY251" s="225" t="s">
        <v>124</v>
      </c>
    </row>
    <row r="252" spans="1:65" s="2" customFormat="1" ht="16.5" customHeight="1">
      <c r="A252" s="35"/>
      <c r="B252" s="36"/>
      <c r="C252" s="174" t="s">
        <v>439</v>
      </c>
      <c r="D252" s="174" t="s">
        <v>127</v>
      </c>
      <c r="E252" s="175" t="s">
        <v>490</v>
      </c>
      <c r="F252" s="176" t="s">
        <v>402</v>
      </c>
      <c r="G252" s="177" t="s">
        <v>358</v>
      </c>
      <c r="H252" s="178">
        <v>3164</v>
      </c>
      <c r="I252" s="179"/>
      <c r="J252" s="180">
        <f>ROUND(I252*H252,2)</f>
        <v>0</v>
      </c>
      <c r="K252" s="176" t="s">
        <v>19</v>
      </c>
      <c r="L252" s="40"/>
      <c r="M252" s="181" t="s">
        <v>19</v>
      </c>
      <c r="N252" s="182" t="s">
        <v>44</v>
      </c>
      <c r="O252" s="65"/>
      <c r="P252" s="183">
        <f>O252*H252</f>
        <v>0</v>
      </c>
      <c r="Q252" s="183">
        <v>0</v>
      </c>
      <c r="R252" s="183">
        <f>Q252*H252</f>
        <v>0</v>
      </c>
      <c r="S252" s="183">
        <v>0</v>
      </c>
      <c r="T252" s="184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5" t="s">
        <v>132</v>
      </c>
      <c r="AT252" s="185" t="s">
        <v>127</v>
      </c>
      <c r="AU252" s="185" t="s">
        <v>83</v>
      </c>
      <c r="AY252" s="18" t="s">
        <v>124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8" t="s">
        <v>81</v>
      </c>
      <c r="BK252" s="186">
        <f>ROUND(I252*H252,2)</f>
        <v>0</v>
      </c>
      <c r="BL252" s="18" t="s">
        <v>132</v>
      </c>
      <c r="BM252" s="185" t="s">
        <v>997</v>
      </c>
    </row>
    <row r="253" spans="1:65" s="2" customFormat="1" ht="19.5">
      <c r="A253" s="35"/>
      <c r="B253" s="36"/>
      <c r="C253" s="37"/>
      <c r="D253" s="192" t="s">
        <v>136</v>
      </c>
      <c r="E253" s="37"/>
      <c r="F253" s="193" t="s">
        <v>397</v>
      </c>
      <c r="G253" s="37"/>
      <c r="H253" s="37"/>
      <c r="I253" s="189"/>
      <c r="J253" s="37"/>
      <c r="K253" s="37"/>
      <c r="L253" s="40"/>
      <c r="M253" s="190"/>
      <c r="N253" s="191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136</v>
      </c>
      <c r="AU253" s="18" t="s">
        <v>83</v>
      </c>
    </row>
    <row r="254" spans="1:65" s="13" customFormat="1" ht="11.25">
      <c r="B254" s="194"/>
      <c r="C254" s="195"/>
      <c r="D254" s="192" t="s">
        <v>138</v>
      </c>
      <c r="E254" s="196" t="s">
        <v>19</v>
      </c>
      <c r="F254" s="197" t="s">
        <v>985</v>
      </c>
      <c r="G254" s="195"/>
      <c r="H254" s="198">
        <v>3164</v>
      </c>
      <c r="I254" s="199"/>
      <c r="J254" s="195"/>
      <c r="K254" s="195"/>
      <c r="L254" s="200"/>
      <c r="M254" s="201"/>
      <c r="N254" s="202"/>
      <c r="O254" s="202"/>
      <c r="P254" s="202"/>
      <c r="Q254" s="202"/>
      <c r="R254" s="202"/>
      <c r="S254" s="202"/>
      <c r="T254" s="203"/>
      <c r="AT254" s="204" t="s">
        <v>138</v>
      </c>
      <c r="AU254" s="204" t="s">
        <v>83</v>
      </c>
      <c r="AV254" s="13" t="s">
        <v>83</v>
      </c>
      <c r="AW254" s="13" t="s">
        <v>35</v>
      </c>
      <c r="AX254" s="13" t="s">
        <v>81</v>
      </c>
      <c r="AY254" s="204" t="s">
        <v>124</v>
      </c>
    </row>
    <row r="255" spans="1:65" s="2" customFormat="1" ht="16.5" customHeight="1">
      <c r="A255" s="35"/>
      <c r="B255" s="36"/>
      <c r="C255" s="174" t="s">
        <v>442</v>
      </c>
      <c r="D255" s="174" t="s">
        <v>127</v>
      </c>
      <c r="E255" s="175" t="s">
        <v>406</v>
      </c>
      <c r="F255" s="176" t="s">
        <v>407</v>
      </c>
      <c r="G255" s="177" t="s">
        <v>130</v>
      </c>
      <c r="H255" s="178">
        <v>19072</v>
      </c>
      <c r="I255" s="179"/>
      <c r="J255" s="180">
        <f>ROUND(I255*H255,2)</f>
        <v>0</v>
      </c>
      <c r="K255" s="176" t="s">
        <v>131</v>
      </c>
      <c r="L255" s="40"/>
      <c r="M255" s="181" t="s">
        <v>19</v>
      </c>
      <c r="N255" s="182" t="s">
        <v>44</v>
      </c>
      <c r="O255" s="65"/>
      <c r="P255" s="183">
        <f>O255*H255</f>
        <v>0</v>
      </c>
      <c r="Q255" s="183">
        <v>0</v>
      </c>
      <c r="R255" s="183">
        <f>Q255*H255</f>
        <v>0</v>
      </c>
      <c r="S255" s="183">
        <v>0</v>
      </c>
      <c r="T255" s="184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85" t="s">
        <v>132</v>
      </c>
      <c r="AT255" s="185" t="s">
        <v>127</v>
      </c>
      <c r="AU255" s="185" t="s">
        <v>83</v>
      </c>
      <c r="AY255" s="18" t="s">
        <v>124</v>
      </c>
      <c r="BE255" s="186">
        <f>IF(N255="základní",J255,0)</f>
        <v>0</v>
      </c>
      <c r="BF255" s="186">
        <f>IF(N255="snížená",J255,0)</f>
        <v>0</v>
      </c>
      <c r="BG255" s="186">
        <f>IF(N255="zákl. přenesená",J255,0)</f>
        <v>0</v>
      </c>
      <c r="BH255" s="186">
        <f>IF(N255="sníž. přenesená",J255,0)</f>
        <v>0</v>
      </c>
      <c r="BI255" s="186">
        <f>IF(N255="nulová",J255,0)</f>
        <v>0</v>
      </c>
      <c r="BJ255" s="18" t="s">
        <v>81</v>
      </c>
      <c r="BK255" s="186">
        <f>ROUND(I255*H255,2)</f>
        <v>0</v>
      </c>
      <c r="BL255" s="18" t="s">
        <v>132</v>
      </c>
      <c r="BM255" s="185" t="s">
        <v>998</v>
      </c>
    </row>
    <row r="256" spans="1:65" s="2" customFormat="1" ht="11.25">
      <c r="A256" s="35"/>
      <c r="B256" s="36"/>
      <c r="C256" s="37"/>
      <c r="D256" s="187" t="s">
        <v>134</v>
      </c>
      <c r="E256" s="37"/>
      <c r="F256" s="188" t="s">
        <v>409</v>
      </c>
      <c r="G256" s="37"/>
      <c r="H256" s="37"/>
      <c r="I256" s="189"/>
      <c r="J256" s="37"/>
      <c r="K256" s="37"/>
      <c r="L256" s="40"/>
      <c r="M256" s="190"/>
      <c r="N256" s="191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134</v>
      </c>
      <c r="AU256" s="18" t="s">
        <v>83</v>
      </c>
    </row>
    <row r="257" spans="1:65" s="2" customFormat="1" ht="19.5">
      <c r="A257" s="35"/>
      <c r="B257" s="36"/>
      <c r="C257" s="37"/>
      <c r="D257" s="192" t="s">
        <v>136</v>
      </c>
      <c r="E257" s="37"/>
      <c r="F257" s="193" t="s">
        <v>410</v>
      </c>
      <c r="G257" s="37"/>
      <c r="H257" s="37"/>
      <c r="I257" s="189"/>
      <c r="J257" s="37"/>
      <c r="K257" s="37"/>
      <c r="L257" s="40"/>
      <c r="M257" s="190"/>
      <c r="N257" s="191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136</v>
      </c>
      <c r="AU257" s="18" t="s">
        <v>83</v>
      </c>
    </row>
    <row r="258" spans="1:65" s="13" customFormat="1" ht="11.25">
      <c r="B258" s="194"/>
      <c r="C258" s="195"/>
      <c r="D258" s="192" t="s">
        <v>138</v>
      </c>
      <c r="E258" s="196" t="s">
        <v>19</v>
      </c>
      <c r="F258" s="197" t="s">
        <v>987</v>
      </c>
      <c r="G258" s="195"/>
      <c r="H258" s="198">
        <v>19072</v>
      </c>
      <c r="I258" s="199"/>
      <c r="J258" s="195"/>
      <c r="K258" s="195"/>
      <c r="L258" s="200"/>
      <c r="M258" s="201"/>
      <c r="N258" s="202"/>
      <c r="O258" s="202"/>
      <c r="P258" s="202"/>
      <c r="Q258" s="202"/>
      <c r="R258" s="202"/>
      <c r="S258" s="202"/>
      <c r="T258" s="203"/>
      <c r="AT258" s="204" t="s">
        <v>138</v>
      </c>
      <c r="AU258" s="204" t="s">
        <v>83</v>
      </c>
      <c r="AV258" s="13" t="s">
        <v>83</v>
      </c>
      <c r="AW258" s="13" t="s">
        <v>35</v>
      </c>
      <c r="AX258" s="13" t="s">
        <v>81</v>
      </c>
      <c r="AY258" s="204" t="s">
        <v>124</v>
      </c>
    </row>
    <row r="259" spans="1:65" s="2" customFormat="1" ht="16.5" customHeight="1">
      <c r="A259" s="35"/>
      <c r="B259" s="36"/>
      <c r="C259" s="174" t="s">
        <v>444</v>
      </c>
      <c r="D259" s="174" t="s">
        <v>127</v>
      </c>
      <c r="E259" s="175" t="s">
        <v>445</v>
      </c>
      <c r="F259" s="176" t="s">
        <v>414</v>
      </c>
      <c r="G259" s="177" t="s">
        <v>242</v>
      </c>
      <c r="H259" s="178">
        <v>82.08</v>
      </c>
      <c r="I259" s="179"/>
      <c r="J259" s="180">
        <f>ROUND(I259*H259,2)</f>
        <v>0</v>
      </c>
      <c r="K259" s="176" t="s">
        <v>131</v>
      </c>
      <c r="L259" s="40"/>
      <c r="M259" s="181" t="s">
        <v>19</v>
      </c>
      <c r="N259" s="182" t="s">
        <v>44</v>
      </c>
      <c r="O259" s="65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5" t="s">
        <v>132</v>
      </c>
      <c r="AT259" s="185" t="s">
        <v>127</v>
      </c>
      <c r="AU259" s="185" t="s">
        <v>83</v>
      </c>
      <c r="AY259" s="18" t="s">
        <v>124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8" t="s">
        <v>81</v>
      </c>
      <c r="BK259" s="186">
        <f>ROUND(I259*H259,2)</f>
        <v>0</v>
      </c>
      <c r="BL259" s="18" t="s">
        <v>132</v>
      </c>
      <c r="BM259" s="185" t="s">
        <v>999</v>
      </c>
    </row>
    <row r="260" spans="1:65" s="2" customFormat="1" ht="11.25">
      <c r="A260" s="35"/>
      <c r="B260" s="36"/>
      <c r="C260" s="37"/>
      <c r="D260" s="187" t="s">
        <v>134</v>
      </c>
      <c r="E260" s="37"/>
      <c r="F260" s="188" t="s">
        <v>447</v>
      </c>
      <c r="G260" s="37"/>
      <c r="H260" s="37"/>
      <c r="I260" s="189"/>
      <c r="J260" s="37"/>
      <c r="K260" s="37"/>
      <c r="L260" s="40"/>
      <c r="M260" s="190"/>
      <c r="N260" s="191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134</v>
      </c>
      <c r="AU260" s="18" t="s">
        <v>83</v>
      </c>
    </row>
    <row r="261" spans="1:65" s="2" customFormat="1" ht="29.25">
      <c r="A261" s="35"/>
      <c r="B261" s="36"/>
      <c r="C261" s="37"/>
      <c r="D261" s="192" t="s">
        <v>136</v>
      </c>
      <c r="E261" s="37"/>
      <c r="F261" s="193" t="s">
        <v>417</v>
      </c>
      <c r="G261" s="37"/>
      <c r="H261" s="37"/>
      <c r="I261" s="189"/>
      <c r="J261" s="37"/>
      <c r="K261" s="37"/>
      <c r="L261" s="40"/>
      <c r="M261" s="190"/>
      <c r="N261" s="191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136</v>
      </c>
      <c r="AU261" s="18" t="s">
        <v>83</v>
      </c>
    </row>
    <row r="262" spans="1:65" s="13" customFormat="1" ht="11.25">
      <c r="B262" s="194"/>
      <c r="C262" s="195"/>
      <c r="D262" s="192" t="s">
        <v>138</v>
      </c>
      <c r="E262" s="196" t="s">
        <v>19</v>
      </c>
      <c r="F262" s="197" t="s">
        <v>1000</v>
      </c>
      <c r="G262" s="195"/>
      <c r="H262" s="198">
        <v>41.4</v>
      </c>
      <c r="I262" s="199"/>
      <c r="J262" s="195"/>
      <c r="K262" s="195"/>
      <c r="L262" s="200"/>
      <c r="M262" s="201"/>
      <c r="N262" s="202"/>
      <c r="O262" s="202"/>
      <c r="P262" s="202"/>
      <c r="Q262" s="202"/>
      <c r="R262" s="202"/>
      <c r="S262" s="202"/>
      <c r="T262" s="203"/>
      <c r="AT262" s="204" t="s">
        <v>138</v>
      </c>
      <c r="AU262" s="204" t="s">
        <v>83</v>
      </c>
      <c r="AV262" s="13" t="s">
        <v>83</v>
      </c>
      <c r="AW262" s="13" t="s">
        <v>35</v>
      </c>
      <c r="AX262" s="13" t="s">
        <v>73</v>
      </c>
      <c r="AY262" s="204" t="s">
        <v>124</v>
      </c>
    </row>
    <row r="263" spans="1:65" s="13" customFormat="1" ht="11.25">
      <c r="B263" s="194"/>
      <c r="C263" s="195"/>
      <c r="D263" s="192" t="s">
        <v>138</v>
      </c>
      <c r="E263" s="196" t="s">
        <v>19</v>
      </c>
      <c r="F263" s="197" t="s">
        <v>1001</v>
      </c>
      <c r="G263" s="195"/>
      <c r="H263" s="198">
        <v>40.68</v>
      </c>
      <c r="I263" s="199"/>
      <c r="J263" s="195"/>
      <c r="K263" s="195"/>
      <c r="L263" s="200"/>
      <c r="M263" s="201"/>
      <c r="N263" s="202"/>
      <c r="O263" s="202"/>
      <c r="P263" s="202"/>
      <c r="Q263" s="202"/>
      <c r="R263" s="202"/>
      <c r="S263" s="202"/>
      <c r="T263" s="203"/>
      <c r="AT263" s="204" t="s">
        <v>138</v>
      </c>
      <c r="AU263" s="204" t="s">
        <v>83</v>
      </c>
      <c r="AV263" s="13" t="s">
        <v>83</v>
      </c>
      <c r="AW263" s="13" t="s">
        <v>35</v>
      </c>
      <c r="AX263" s="13" t="s">
        <v>73</v>
      </c>
      <c r="AY263" s="204" t="s">
        <v>124</v>
      </c>
    </row>
    <row r="264" spans="1:65" s="14" customFormat="1" ht="11.25">
      <c r="B264" s="215"/>
      <c r="C264" s="216"/>
      <c r="D264" s="192" t="s">
        <v>138</v>
      </c>
      <c r="E264" s="217" t="s">
        <v>19</v>
      </c>
      <c r="F264" s="218" t="s">
        <v>278</v>
      </c>
      <c r="G264" s="216"/>
      <c r="H264" s="219">
        <v>82.08</v>
      </c>
      <c r="I264" s="220"/>
      <c r="J264" s="216"/>
      <c r="K264" s="216"/>
      <c r="L264" s="221"/>
      <c r="M264" s="222"/>
      <c r="N264" s="223"/>
      <c r="O264" s="223"/>
      <c r="P264" s="223"/>
      <c r="Q264" s="223"/>
      <c r="R264" s="223"/>
      <c r="S264" s="223"/>
      <c r="T264" s="224"/>
      <c r="AT264" s="225" t="s">
        <v>138</v>
      </c>
      <c r="AU264" s="225" t="s">
        <v>83</v>
      </c>
      <c r="AV264" s="14" t="s">
        <v>132</v>
      </c>
      <c r="AW264" s="14" t="s">
        <v>35</v>
      </c>
      <c r="AX264" s="14" t="s">
        <v>81</v>
      </c>
      <c r="AY264" s="225" t="s">
        <v>124</v>
      </c>
    </row>
    <row r="265" spans="1:65" s="2" customFormat="1" ht="16.5" customHeight="1">
      <c r="A265" s="35"/>
      <c r="B265" s="36"/>
      <c r="C265" s="174" t="s">
        <v>450</v>
      </c>
      <c r="D265" s="174" t="s">
        <v>127</v>
      </c>
      <c r="E265" s="175" t="s">
        <v>451</v>
      </c>
      <c r="F265" s="176" t="s">
        <v>422</v>
      </c>
      <c r="G265" s="177" t="s">
        <v>242</v>
      </c>
      <c r="H265" s="178">
        <v>82.08</v>
      </c>
      <c r="I265" s="179"/>
      <c r="J265" s="180">
        <f>ROUND(I265*H265,2)</f>
        <v>0</v>
      </c>
      <c r="K265" s="176" t="s">
        <v>131</v>
      </c>
      <c r="L265" s="40"/>
      <c r="M265" s="181" t="s">
        <v>19</v>
      </c>
      <c r="N265" s="182" t="s">
        <v>44</v>
      </c>
      <c r="O265" s="65"/>
      <c r="P265" s="183">
        <f>O265*H265</f>
        <v>0</v>
      </c>
      <c r="Q265" s="183">
        <v>0</v>
      </c>
      <c r="R265" s="183">
        <f>Q265*H265</f>
        <v>0</v>
      </c>
      <c r="S265" s="183">
        <v>0</v>
      </c>
      <c r="T265" s="184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85" t="s">
        <v>132</v>
      </c>
      <c r="AT265" s="185" t="s">
        <v>127</v>
      </c>
      <c r="AU265" s="185" t="s">
        <v>83</v>
      </c>
      <c r="AY265" s="18" t="s">
        <v>124</v>
      </c>
      <c r="BE265" s="186">
        <f>IF(N265="základní",J265,0)</f>
        <v>0</v>
      </c>
      <c r="BF265" s="186">
        <f>IF(N265="snížená",J265,0)</f>
        <v>0</v>
      </c>
      <c r="BG265" s="186">
        <f>IF(N265="zákl. přenesená",J265,0)</f>
        <v>0</v>
      </c>
      <c r="BH265" s="186">
        <f>IF(N265="sníž. přenesená",J265,0)</f>
        <v>0</v>
      </c>
      <c r="BI265" s="186">
        <f>IF(N265="nulová",J265,0)</f>
        <v>0</v>
      </c>
      <c r="BJ265" s="18" t="s">
        <v>81</v>
      </c>
      <c r="BK265" s="186">
        <f>ROUND(I265*H265,2)</f>
        <v>0</v>
      </c>
      <c r="BL265" s="18" t="s">
        <v>132</v>
      </c>
      <c r="BM265" s="185" t="s">
        <v>1002</v>
      </c>
    </row>
    <row r="266" spans="1:65" s="2" customFormat="1" ht="11.25">
      <c r="A266" s="35"/>
      <c r="B266" s="36"/>
      <c r="C266" s="37"/>
      <c r="D266" s="187" t="s">
        <v>134</v>
      </c>
      <c r="E266" s="37"/>
      <c r="F266" s="188" t="s">
        <v>453</v>
      </c>
      <c r="G266" s="37"/>
      <c r="H266" s="37"/>
      <c r="I266" s="189"/>
      <c r="J266" s="37"/>
      <c r="K266" s="37"/>
      <c r="L266" s="40"/>
      <c r="M266" s="190"/>
      <c r="N266" s="191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134</v>
      </c>
      <c r="AU266" s="18" t="s">
        <v>83</v>
      </c>
    </row>
    <row r="267" spans="1:65" s="2" customFormat="1" ht="16.5" customHeight="1">
      <c r="A267" s="35"/>
      <c r="B267" s="36"/>
      <c r="C267" s="174" t="s">
        <v>454</v>
      </c>
      <c r="D267" s="174" t="s">
        <v>127</v>
      </c>
      <c r="E267" s="175" t="s">
        <v>455</v>
      </c>
      <c r="F267" s="176" t="s">
        <v>264</v>
      </c>
      <c r="G267" s="177" t="s">
        <v>242</v>
      </c>
      <c r="H267" s="178">
        <v>410.4</v>
      </c>
      <c r="I267" s="179"/>
      <c r="J267" s="180">
        <f>ROUND(I267*H267,2)</f>
        <v>0</v>
      </c>
      <c r="K267" s="176" t="s">
        <v>131</v>
      </c>
      <c r="L267" s="40"/>
      <c r="M267" s="181" t="s">
        <v>19</v>
      </c>
      <c r="N267" s="182" t="s">
        <v>44</v>
      </c>
      <c r="O267" s="65"/>
      <c r="P267" s="183">
        <f>O267*H267</f>
        <v>0</v>
      </c>
      <c r="Q267" s="183">
        <v>0</v>
      </c>
      <c r="R267" s="183">
        <f>Q267*H267</f>
        <v>0</v>
      </c>
      <c r="S267" s="183">
        <v>0</v>
      </c>
      <c r="T267" s="184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5" t="s">
        <v>132</v>
      </c>
      <c r="AT267" s="185" t="s">
        <v>127</v>
      </c>
      <c r="AU267" s="185" t="s">
        <v>83</v>
      </c>
      <c r="AY267" s="18" t="s">
        <v>124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8" t="s">
        <v>81</v>
      </c>
      <c r="BK267" s="186">
        <f>ROUND(I267*H267,2)</f>
        <v>0</v>
      </c>
      <c r="BL267" s="18" t="s">
        <v>132</v>
      </c>
      <c r="BM267" s="185" t="s">
        <v>1003</v>
      </c>
    </row>
    <row r="268" spans="1:65" s="2" customFormat="1" ht="11.25">
      <c r="A268" s="35"/>
      <c r="B268" s="36"/>
      <c r="C268" s="37"/>
      <c r="D268" s="187" t="s">
        <v>134</v>
      </c>
      <c r="E268" s="37"/>
      <c r="F268" s="188" t="s">
        <v>457</v>
      </c>
      <c r="G268" s="37"/>
      <c r="H268" s="37"/>
      <c r="I268" s="189"/>
      <c r="J268" s="37"/>
      <c r="K268" s="37"/>
      <c r="L268" s="40"/>
      <c r="M268" s="190"/>
      <c r="N268" s="191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134</v>
      </c>
      <c r="AU268" s="18" t="s">
        <v>83</v>
      </c>
    </row>
    <row r="269" spans="1:65" s="2" customFormat="1" ht="19.5">
      <c r="A269" s="35"/>
      <c r="B269" s="36"/>
      <c r="C269" s="37"/>
      <c r="D269" s="192" t="s">
        <v>136</v>
      </c>
      <c r="E269" s="37"/>
      <c r="F269" s="193" t="s">
        <v>429</v>
      </c>
      <c r="G269" s="37"/>
      <c r="H269" s="37"/>
      <c r="I269" s="189"/>
      <c r="J269" s="37"/>
      <c r="K269" s="37"/>
      <c r="L269" s="40"/>
      <c r="M269" s="190"/>
      <c r="N269" s="191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136</v>
      </c>
      <c r="AU269" s="18" t="s">
        <v>83</v>
      </c>
    </row>
    <row r="270" spans="1:65" s="13" customFormat="1" ht="11.25">
      <c r="B270" s="194"/>
      <c r="C270" s="195"/>
      <c r="D270" s="192" t="s">
        <v>138</v>
      </c>
      <c r="E270" s="196" t="s">
        <v>19</v>
      </c>
      <c r="F270" s="197" t="s">
        <v>1004</v>
      </c>
      <c r="G270" s="195"/>
      <c r="H270" s="198">
        <v>410.4</v>
      </c>
      <c r="I270" s="199"/>
      <c r="J270" s="195"/>
      <c r="K270" s="195"/>
      <c r="L270" s="200"/>
      <c r="M270" s="201"/>
      <c r="N270" s="202"/>
      <c r="O270" s="202"/>
      <c r="P270" s="202"/>
      <c r="Q270" s="202"/>
      <c r="R270" s="202"/>
      <c r="S270" s="202"/>
      <c r="T270" s="203"/>
      <c r="AT270" s="204" t="s">
        <v>138</v>
      </c>
      <c r="AU270" s="204" t="s">
        <v>83</v>
      </c>
      <c r="AV270" s="13" t="s">
        <v>83</v>
      </c>
      <c r="AW270" s="13" t="s">
        <v>35</v>
      </c>
      <c r="AX270" s="13" t="s">
        <v>81</v>
      </c>
      <c r="AY270" s="204" t="s">
        <v>124</v>
      </c>
    </row>
    <row r="271" spans="1:65" s="12" customFormat="1" ht="22.9" customHeight="1">
      <c r="B271" s="158"/>
      <c r="C271" s="159"/>
      <c r="D271" s="160" t="s">
        <v>72</v>
      </c>
      <c r="E271" s="172" t="s">
        <v>459</v>
      </c>
      <c r="F271" s="172" t="s">
        <v>460</v>
      </c>
      <c r="G271" s="159"/>
      <c r="H271" s="159"/>
      <c r="I271" s="162"/>
      <c r="J271" s="173">
        <f>BK271</f>
        <v>0</v>
      </c>
      <c r="K271" s="159"/>
      <c r="L271" s="164"/>
      <c r="M271" s="165"/>
      <c r="N271" s="166"/>
      <c r="O271" s="166"/>
      <c r="P271" s="167">
        <f>SUM(P272:P325)</f>
        <v>0</v>
      </c>
      <c r="Q271" s="166"/>
      <c r="R271" s="167">
        <f>SUM(R272:R325)</f>
        <v>0</v>
      </c>
      <c r="S271" s="166"/>
      <c r="T271" s="168">
        <f>SUM(T272:T325)</f>
        <v>0</v>
      </c>
      <c r="AR271" s="169" t="s">
        <v>81</v>
      </c>
      <c r="AT271" s="170" t="s">
        <v>72</v>
      </c>
      <c r="AU271" s="170" t="s">
        <v>81</v>
      </c>
      <c r="AY271" s="169" t="s">
        <v>124</v>
      </c>
      <c r="BK271" s="171">
        <f>SUM(BK272:BK325)</f>
        <v>0</v>
      </c>
    </row>
    <row r="272" spans="1:65" s="2" customFormat="1" ht="16.5" customHeight="1">
      <c r="A272" s="35"/>
      <c r="B272" s="36"/>
      <c r="C272" s="174" t="s">
        <v>461</v>
      </c>
      <c r="D272" s="174" t="s">
        <v>127</v>
      </c>
      <c r="E272" s="175" t="s">
        <v>1005</v>
      </c>
      <c r="F272" s="176" t="s">
        <v>463</v>
      </c>
      <c r="G272" s="177" t="s">
        <v>151</v>
      </c>
      <c r="H272" s="178">
        <v>138</v>
      </c>
      <c r="I272" s="179"/>
      <c r="J272" s="180">
        <f>ROUND(I272*H272,2)</f>
        <v>0</v>
      </c>
      <c r="K272" s="176" t="s">
        <v>131</v>
      </c>
      <c r="L272" s="40"/>
      <c r="M272" s="181" t="s">
        <v>19</v>
      </c>
      <c r="N272" s="182" t="s">
        <v>44</v>
      </c>
      <c r="O272" s="65"/>
      <c r="P272" s="183">
        <f>O272*H272</f>
        <v>0</v>
      </c>
      <c r="Q272" s="183">
        <v>0</v>
      </c>
      <c r="R272" s="183">
        <f>Q272*H272</f>
        <v>0</v>
      </c>
      <c r="S272" s="183">
        <v>0</v>
      </c>
      <c r="T272" s="184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85" t="s">
        <v>132</v>
      </c>
      <c r="AT272" s="185" t="s">
        <v>127</v>
      </c>
      <c r="AU272" s="185" t="s">
        <v>83</v>
      </c>
      <c r="AY272" s="18" t="s">
        <v>124</v>
      </c>
      <c r="BE272" s="186">
        <f>IF(N272="základní",J272,0)</f>
        <v>0</v>
      </c>
      <c r="BF272" s="186">
        <f>IF(N272="snížená",J272,0)</f>
        <v>0</v>
      </c>
      <c r="BG272" s="186">
        <f>IF(N272="zákl. přenesená",J272,0)</f>
        <v>0</v>
      </c>
      <c r="BH272" s="186">
        <f>IF(N272="sníž. přenesená",J272,0)</f>
        <v>0</v>
      </c>
      <c r="BI272" s="186">
        <f>IF(N272="nulová",J272,0)</f>
        <v>0</v>
      </c>
      <c r="BJ272" s="18" t="s">
        <v>81</v>
      </c>
      <c r="BK272" s="186">
        <f>ROUND(I272*H272,2)</f>
        <v>0</v>
      </c>
      <c r="BL272" s="18" t="s">
        <v>132</v>
      </c>
      <c r="BM272" s="185" t="s">
        <v>1006</v>
      </c>
    </row>
    <row r="273" spans="1:65" s="2" customFormat="1" ht="11.25">
      <c r="A273" s="35"/>
      <c r="B273" s="36"/>
      <c r="C273" s="37"/>
      <c r="D273" s="187" t="s">
        <v>134</v>
      </c>
      <c r="E273" s="37"/>
      <c r="F273" s="188" t="s">
        <v>1007</v>
      </c>
      <c r="G273" s="37"/>
      <c r="H273" s="37"/>
      <c r="I273" s="189"/>
      <c r="J273" s="37"/>
      <c r="K273" s="37"/>
      <c r="L273" s="40"/>
      <c r="M273" s="190"/>
      <c r="N273" s="191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134</v>
      </c>
      <c r="AU273" s="18" t="s">
        <v>83</v>
      </c>
    </row>
    <row r="274" spans="1:65" s="2" customFormat="1" ht="19.5">
      <c r="A274" s="35"/>
      <c r="B274" s="36"/>
      <c r="C274" s="37"/>
      <c r="D274" s="192" t="s">
        <v>136</v>
      </c>
      <c r="E274" s="37"/>
      <c r="F274" s="193" t="s">
        <v>466</v>
      </c>
      <c r="G274" s="37"/>
      <c r="H274" s="37"/>
      <c r="I274" s="189"/>
      <c r="J274" s="37"/>
      <c r="K274" s="37"/>
      <c r="L274" s="40"/>
      <c r="M274" s="190"/>
      <c r="N274" s="191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136</v>
      </c>
      <c r="AU274" s="18" t="s">
        <v>83</v>
      </c>
    </row>
    <row r="275" spans="1:65" s="2" customFormat="1" ht="16.5" customHeight="1">
      <c r="A275" s="35"/>
      <c r="B275" s="36"/>
      <c r="C275" s="174" t="s">
        <v>467</v>
      </c>
      <c r="D275" s="174" t="s">
        <v>127</v>
      </c>
      <c r="E275" s="175" t="s">
        <v>468</v>
      </c>
      <c r="F275" s="176" t="s">
        <v>469</v>
      </c>
      <c r="G275" s="177" t="s">
        <v>151</v>
      </c>
      <c r="H275" s="178">
        <v>339</v>
      </c>
      <c r="I275" s="179"/>
      <c r="J275" s="180">
        <f>ROUND(I275*H275,2)</f>
        <v>0</v>
      </c>
      <c r="K275" s="176" t="s">
        <v>19</v>
      </c>
      <c r="L275" s="40"/>
      <c r="M275" s="181" t="s">
        <v>19</v>
      </c>
      <c r="N275" s="182" t="s">
        <v>44</v>
      </c>
      <c r="O275" s="65"/>
      <c r="P275" s="183">
        <f>O275*H275</f>
        <v>0</v>
      </c>
      <c r="Q275" s="183">
        <v>0</v>
      </c>
      <c r="R275" s="183">
        <f>Q275*H275</f>
        <v>0</v>
      </c>
      <c r="S275" s="183">
        <v>0</v>
      </c>
      <c r="T275" s="184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85" t="s">
        <v>132</v>
      </c>
      <c r="AT275" s="185" t="s">
        <v>127</v>
      </c>
      <c r="AU275" s="185" t="s">
        <v>83</v>
      </c>
      <c r="AY275" s="18" t="s">
        <v>124</v>
      </c>
      <c r="BE275" s="186">
        <f>IF(N275="základní",J275,0)</f>
        <v>0</v>
      </c>
      <c r="BF275" s="186">
        <f>IF(N275="snížená",J275,0)</f>
        <v>0</v>
      </c>
      <c r="BG275" s="186">
        <f>IF(N275="zákl. přenesená",J275,0)</f>
        <v>0</v>
      </c>
      <c r="BH275" s="186">
        <f>IF(N275="sníž. přenesená",J275,0)</f>
        <v>0</v>
      </c>
      <c r="BI275" s="186">
        <f>IF(N275="nulová",J275,0)</f>
        <v>0</v>
      </c>
      <c r="BJ275" s="18" t="s">
        <v>81</v>
      </c>
      <c r="BK275" s="186">
        <f>ROUND(I275*H275,2)</f>
        <v>0</v>
      </c>
      <c r="BL275" s="18" t="s">
        <v>132</v>
      </c>
      <c r="BM275" s="185" t="s">
        <v>1008</v>
      </c>
    </row>
    <row r="276" spans="1:65" s="2" customFormat="1" ht="16.5" customHeight="1">
      <c r="A276" s="35"/>
      <c r="B276" s="36"/>
      <c r="C276" s="174" t="s">
        <v>471</v>
      </c>
      <c r="D276" s="174" t="s">
        <v>127</v>
      </c>
      <c r="E276" s="175" t="s">
        <v>1009</v>
      </c>
      <c r="F276" s="176" t="s">
        <v>473</v>
      </c>
      <c r="G276" s="177" t="s">
        <v>130</v>
      </c>
      <c r="H276" s="178">
        <v>57.96</v>
      </c>
      <c r="I276" s="179"/>
      <c r="J276" s="180">
        <f>ROUND(I276*H276,2)</f>
        <v>0</v>
      </c>
      <c r="K276" s="176" t="s">
        <v>131</v>
      </c>
      <c r="L276" s="40"/>
      <c r="M276" s="181" t="s">
        <v>19</v>
      </c>
      <c r="N276" s="182" t="s">
        <v>44</v>
      </c>
      <c r="O276" s="65"/>
      <c r="P276" s="183">
        <f>O276*H276</f>
        <v>0</v>
      </c>
      <c r="Q276" s="183">
        <v>0</v>
      </c>
      <c r="R276" s="183">
        <f>Q276*H276</f>
        <v>0</v>
      </c>
      <c r="S276" s="183">
        <v>0</v>
      </c>
      <c r="T276" s="184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5" t="s">
        <v>132</v>
      </c>
      <c r="AT276" s="185" t="s">
        <v>127</v>
      </c>
      <c r="AU276" s="185" t="s">
        <v>83</v>
      </c>
      <c r="AY276" s="18" t="s">
        <v>124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8" t="s">
        <v>81</v>
      </c>
      <c r="BK276" s="186">
        <f>ROUND(I276*H276,2)</f>
        <v>0</v>
      </c>
      <c r="BL276" s="18" t="s">
        <v>132</v>
      </c>
      <c r="BM276" s="185" t="s">
        <v>1010</v>
      </c>
    </row>
    <row r="277" spans="1:65" s="2" customFormat="1" ht="11.25">
      <c r="A277" s="35"/>
      <c r="B277" s="36"/>
      <c r="C277" s="37"/>
      <c r="D277" s="187" t="s">
        <v>134</v>
      </c>
      <c r="E277" s="37"/>
      <c r="F277" s="188" t="s">
        <v>1011</v>
      </c>
      <c r="G277" s="37"/>
      <c r="H277" s="37"/>
      <c r="I277" s="189"/>
      <c r="J277" s="37"/>
      <c r="K277" s="37"/>
      <c r="L277" s="40"/>
      <c r="M277" s="190"/>
      <c r="N277" s="191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134</v>
      </c>
      <c r="AU277" s="18" t="s">
        <v>83</v>
      </c>
    </row>
    <row r="278" spans="1:65" s="2" customFormat="1" ht="19.5">
      <c r="A278" s="35"/>
      <c r="B278" s="36"/>
      <c r="C278" s="37"/>
      <c r="D278" s="192" t="s">
        <v>136</v>
      </c>
      <c r="E278" s="37"/>
      <c r="F278" s="193" t="s">
        <v>476</v>
      </c>
      <c r="G278" s="37"/>
      <c r="H278" s="37"/>
      <c r="I278" s="189"/>
      <c r="J278" s="37"/>
      <c r="K278" s="37"/>
      <c r="L278" s="40"/>
      <c r="M278" s="190"/>
      <c r="N278" s="191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136</v>
      </c>
      <c r="AU278" s="18" t="s">
        <v>83</v>
      </c>
    </row>
    <row r="279" spans="1:65" s="13" customFormat="1" ht="11.25">
      <c r="B279" s="194"/>
      <c r="C279" s="195"/>
      <c r="D279" s="192" t="s">
        <v>138</v>
      </c>
      <c r="E279" s="196" t="s">
        <v>19</v>
      </c>
      <c r="F279" s="197" t="s">
        <v>920</v>
      </c>
      <c r="G279" s="195"/>
      <c r="H279" s="198">
        <v>57.96</v>
      </c>
      <c r="I279" s="199"/>
      <c r="J279" s="195"/>
      <c r="K279" s="195"/>
      <c r="L279" s="200"/>
      <c r="M279" s="201"/>
      <c r="N279" s="202"/>
      <c r="O279" s="202"/>
      <c r="P279" s="202"/>
      <c r="Q279" s="202"/>
      <c r="R279" s="202"/>
      <c r="S279" s="202"/>
      <c r="T279" s="203"/>
      <c r="AT279" s="204" t="s">
        <v>138</v>
      </c>
      <c r="AU279" s="204" t="s">
        <v>83</v>
      </c>
      <c r="AV279" s="13" t="s">
        <v>83</v>
      </c>
      <c r="AW279" s="13" t="s">
        <v>35</v>
      </c>
      <c r="AX279" s="13" t="s">
        <v>81</v>
      </c>
      <c r="AY279" s="204" t="s">
        <v>124</v>
      </c>
    </row>
    <row r="280" spans="1:65" s="2" customFormat="1" ht="16.5" customHeight="1">
      <c r="A280" s="35"/>
      <c r="B280" s="36"/>
      <c r="C280" s="174" t="s">
        <v>477</v>
      </c>
      <c r="D280" s="174" t="s">
        <v>127</v>
      </c>
      <c r="E280" s="175" t="s">
        <v>478</v>
      </c>
      <c r="F280" s="176" t="s">
        <v>479</v>
      </c>
      <c r="G280" s="177" t="s">
        <v>151</v>
      </c>
      <c r="H280" s="178">
        <v>138</v>
      </c>
      <c r="I280" s="179"/>
      <c r="J280" s="180">
        <f>ROUND(I280*H280,2)</f>
        <v>0</v>
      </c>
      <c r="K280" s="176" t="s">
        <v>131</v>
      </c>
      <c r="L280" s="40"/>
      <c r="M280" s="181" t="s">
        <v>19</v>
      </c>
      <c r="N280" s="182" t="s">
        <v>44</v>
      </c>
      <c r="O280" s="65"/>
      <c r="P280" s="183">
        <f>O280*H280</f>
        <v>0</v>
      </c>
      <c r="Q280" s="183">
        <v>0</v>
      </c>
      <c r="R280" s="183">
        <f>Q280*H280</f>
        <v>0</v>
      </c>
      <c r="S280" s="183">
        <v>0</v>
      </c>
      <c r="T280" s="184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85" t="s">
        <v>132</v>
      </c>
      <c r="AT280" s="185" t="s">
        <v>127</v>
      </c>
      <c r="AU280" s="185" t="s">
        <v>83</v>
      </c>
      <c r="AY280" s="18" t="s">
        <v>124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18" t="s">
        <v>81</v>
      </c>
      <c r="BK280" s="186">
        <f>ROUND(I280*H280,2)</f>
        <v>0</v>
      </c>
      <c r="BL280" s="18" t="s">
        <v>132</v>
      </c>
      <c r="BM280" s="185" t="s">
        <v>1012</v>
      </c>
    </row>
    <row r="281" spans="1:65" s="2" customFormat="1" ht="11.25">
      <c r="A281" s="35"/>
      <c r="B281" s="36"/>
      <c r="C281" s="37"/>
      <c r="D281" s="187" t="s">
        <v>134</v>
      </c>
      <c r="E281" s="37"/>
      <c r="F281" s="188" t="s">
        <v>481</v>
      </c>
      <c r="G281" s="37"/>
      <c r="H281" s="37"/>
      <c r="I281" s="189"/>
      <c r="J281" s="37"/>
      <c r="K281" s="37"/>
      <c r="L281" s="40"/>
      <c r="M281" s="190"/>
      <c r="N281" s="191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134</v>
      </c>
      <c r="AU281" s="18" t="s">
        <v>83</v>
      </c>
    </row>
    <row r="282" spans="1:65" s="2" customFormat="1" ht="19.5">
      <c r="A282" s="35"/>
      <c r="B282" s="36"/>
      <c r="C282" s="37"/>
      <c r="D282" s="192" t="s">
        <v>136</v>
      </c>
      <c r="E282" s="37"/>
      <c r="F282" s="193" t="s">
        <v>482</v>
      </c>
      <c r="G282" s="37"/>
      <c r="H282" s="37"/>
      <c r="I282" s="189"/>
      <c r="J282" s="37"/>
      <c r="K282" s="37"/>
      <c r="L282" s="40"/>
      <c r="M282" s="190"/>
      <c r="N282" s="191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136</v>
      </c>
      <c r="AU282" s="18" t="s">
        <v>83</v>
      </c>
    </row>
    <row r="283" spans="1:65" s="2" customFormat="1" ht="16.5" customHeight="1">
      <c r="A283" s="35"/>
      <c r="B283" s="36"/>
      <c r="C283" s="174" t="s">
        <v>483</v>
      </c>
      <c r="D283" s="174" t="s">
        <v>127</v>
      </c>
      <c r="E283" s="175" t="s">
        <v>484</v>
      </c>
      <c r="F283" s="176" t="s">
        <v>390</v>
      </c>
      <c r="G283" s="177" t="s">
        <v>151</v>
      </c>
      <c r="H283" s="178">
        <v>138</v>
      </c>
      <c r="I283" s="179"/>
      <c r="J283" s="180">
        <f>ROUND(I283*H283,2)</f>
        <v>0</v>
      </c>
      <c r="K283" s="176" t="s">
        <v>19</v>
      </c>
      <c r="L283" s="40"/>
      <c r="M283" s="181" t="s">
        <v>19</v>
      </c>
      <c r="N283" s="182" t="s">
        <v>44</v>
      </c>
      <c r="O283" s="65"/>
      <c r="P283" s="183">
        <f>O283*H283</f>
        <v>0</v>
      </c>
      <c r="Q283" s="183">
        <v>0</v>
      </c>
      <c r="R283" s="183">
        <f>Q283*H283</f>
        <v>0</v>
      </c>
      <c r="S283" s="183">
        <v>0</v>
      </c>
      <c r="T283" s="184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5" t="s">
        <v>132</v>
      </c>
      <c r="AT283" s="185" t="s">
        <v>127</v>
      </c>
      <c r="AU283" s="185" t="s">
        <v>83</v>
      </c>
      <c r="AY283" s="18" t="s">
        <v>124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18" t="s">
        <v>81</v>
      </c>
      <c r="BK283" s="186">
        <f>ROUND(I283*H283,2)</f>
        <v>0</v>
      </c>
      <c r="BL283" s="18" t="s">
        <v>132</v>
      </c>
      <c r="BM283" s="185" t="s">
        <v>1013</v>
      </c>
    </row>
    <row r="284" spans="1:65" s="2" customFormat="1" ht="19.5">
      <c r="A284" s="35"/>
      <c r="B284" s="36"/>
      <c r="C284" s="37"/>
      <c r="D284" s="192" t="s">
        <v>136</v>
      </c>
      <c r="E284" s="37"/>
      <c r="F284" s="193" t="s">
        <v>392</v>
      </c>
      <c r="G284" s="37"/>
      <c r="H284" s="37"/>
      <c r="I284" s="189"/>
      <c r="J284" s="37"/>
      <c r="K284" s="37"/>
      <c r="L284" s="40"/>
      <c r="M284" s="190"/>
      <c r="N284" s="191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136</v>
      </c>
      <c r="AU284" s="18" t="s">
        <v>83</v>
      </c>
    </row>
    <row r="285" spans="1:65" s="13" customFormat="1" ht="11.25">
      <c r="B285" s="194"/>
      <c r="C285" s="195"/>
      <c r="D285" s="192" t="s">
        <v>138</v>
      </c>
      <c r="E285" s="196" t="s">
        <v>19</v>
      </c>
      <c r="F285" s="197" t="s">
        <v>995</v>
      </c>
      <c r="G285" s="195"/>
      <c r="H285" s="198">
        <v>138</v>
      </c>
      <c r="I285" s="199"/>
      <c r="J285" s="195"/>
      <c r="K285" s="195"/>
      <c r="L285" s="200"/>
      <c r="M285" s="201"/>
      <c r="N285" s="202"/>
      <c r="O285" s="202"/>
      <c r="P285" s="202"/>
      <c r="Q285" s="202"/>
      <c r="R285" s="202"/>
      <c r="S285" s="202"/>
      <c r="T285" s="203"/>
      <c r="AT285" s="204" t="s">
        <v>138</v>
      </c>
      <c r="AU285" s="204" t="s">
        <v>83</v>
      </c>
      <c r="AV285" s="13" t="s">
        <v>83</v>
      </c>
      <c r="AW285" s="13" t="s">
        <v>35</v>
      </c>
      <c r="AX285" s="13" t="s">
        <v>81</v>
      </c>
      <c r="AY285" s="204" t="s">
        <v>124</v>
      </c>
    </row>
    <row r="286" spans="1:65" s="2" customFormat="1" ht="24.2" customHeight="1">
      <c r="A286" s="35"/>
      <c r="B286" s="36"/>
      <c r="C286" s="174" t="s">
        <v>486</v>
      </c>
      <c r="D286" s="174" t="s">
        <v>127</v>
      </c>
      <c r="E286" s="175" t="s">
        <v>487</v>
      </c>
      <c r="F286" s="176" t="s">
        <v>395</v>
      </c>
      <c r="G286" s="177" t="s">
        <v>151</v>
      </c>
      <c r="H286" s="178">
        <v>954</v>
      </c>
      <c r="I286" s="179"/>
      <c r="J286" s="180">
        <f>ROUND(I286*H286,2)</f>
        <v>0</v>
      </c>
      <c r="K286" s="176" t="s">
        <v>19</v>
      </c>
      <c r="L286" s="40"/>
      <c r="M286" s="181" t="s">
        <v>19</v>
      </c>
      <c r="N286" s="182" t="s">
        <v>44</v>
      </c>
      <c r="O286" s="65"/>
      <c r="P286" s="183">
        <f>O286*H286</f>
        <v>0</v>
      </c>
      <c r="Q286" s="183">
        <v>0</v>
      </c>
      <c r="R286" s="183">
        <f>Q286*H286</f>
        <v>0</v>
      </c>
      <c r="S286" s="183">
        <v>0</v>
      </c>
      <c r="T286" s="184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85" t="s">
        <v>132</v>
      </c>
      <c r="AT286" s="185" t="s">
        <v>127</v>
      </c>
      <c r="AU286" s="185" t="s">
        <v>83</v>
      </c>
      <c r="AY286" s="18" t="s">
        <v>124</v>
      </c>
      <c r="BE286" s="186">
        <f>IF(N286="základní",J286,0)</f>
        <v>0</v>
      </c>
      <c r="BF286" s="186">
        <f>IF(N286="snížená",J286,0)</f>
        <v>0</v>
      </c>
      <c r="BG286" s="186">
        <f>IF(N286="zákl. přenesená",J286,0)</f>
        <v>0</v>
      </c>
      <c r="BH286" s="186">
        <f>IF(N286="sníž. přenesená",J286,0)</f>
        <v>0</v>
      </c>
      <c r="BI286" s="186">
        <f>IF(N286="nulová",J286,0)</f>
        <v>0</v>
      </c>
      <c r="BJ286" s="18" t="s">
        <v>81</v>
      </c>
      <c r="BK286" s="186">
        <f>ROUND(I286*H286,2)</f>
        <v>0</v>
      </c>
      <c r="BL286" s="18" t="s">
        <v>132</v>
      </c>
      <c r="BM286" s="185" t="s">
        <v>1014</v>
      </c>
    </row>
    <row r="287" spans="1:65" s="2" customFormat="1" ht="19.5">
      <c r="A287" s="35"/>
      <c r="B287" s="36"/>
      <c r="C287" s="37"/>
      <c r="D287" s="192" t="s">
        <v>136</v>
      </c>
      <c r="E287" s="37"/>
      <c r="F287" s="193" t="s">
        <v>397</v>
      </c>
      <c r="G287" s="37"/>
      <c r="H287" s="37"/>
      <c r="I287" s="189"/>
      <c r="J287" s="37"/>
      <c r="K287" s="37"/>
      <c r="L287" s="40"/>
      <c r="M287" s="190"/>
      <c r="N287" s="191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136</v>
      </c>
      <c r="AU287" s="18" t="s">
        <v>83</v>
      </c>
    </row>
    <row r="288" spans="1:65" s="13" customFormat="1" ht="11.25">
      <c r="B288" s="194"/>
      <c r="C288" s="195"/>
      <c r="D288" s="192" t="s">
        <v>138</v>
      </c>
      <c r="E288" s="196" t="s">
        <v>19</v>
      </c>
      <c r="F288" s="197" t="s">
        <v>982</v>
      </c>
      <c r="G288" s="195"/>
      <c r="H288" s="198">
        <v>276</v>
      </c>
      <c r="I288" s="199"/>
      <c r="J288" s="195"/>
      <c r="K288" s="195"/>
      <c r="L288" s="200"/>
      <c r="M288" s="201"/>
      <c r="N288" s="202"/>
      <c r="O288" s="202"/>
      <c r="P288" s="202"/>
      <c r="Q288" s="202"/>
      <c r="R288" s="202"/>
      <c r="S288" s="202"/>
      <c r="T288" s="203"/>
      <c r="AT288" s="204" t="s">
        <v>138</v>
      </c>
      <c r="AU288" s="204" t="s">
        <v>83</v>
      </c>
      <c r="AV288" s="13" t="s">
        <v>83</v>
      </c>
      <c r="AW288" s="13" t="s">
        <v>35</v>
      </c>
      <c r="AX288" s="13" t="s">
        <v>73</v>
      </c>
      <c r="AY288" s="204" t="s">
        <v>124</v>
      </c>
    </row>
    <row r="289" spans="1:65" s="13" customFormat="1" ht="11.25">
      <c r="B289" s="194"/>
      <c r="C289" s="195"/>
      <c r="D289" s="192" t="s">
        <v>138</v>
      </c>
      <c r="E289" s="196" t="s">
        <v>19</v>
      </c>
      <c r="F289" s="197" t="s">
        <v>983</v>
      </c>
      <c r="G289" s="195"/>
      <c r="H289" s="198">
        <v>678</v>
      </c>
      <c r="I289" s="199"/>
      <c r="J289" s="195"/>
      <c r="K289" s="195"/>
      <c r="L289" s="200"/>
      <c r="M289" s="201"/>
      <c r="N289" s="202"/>
      <c r="O289" s="202"/>
      <c r="P289" s="202"/>
      <c r="Q289" s="202"/>
      <c r="R289" s="202"/>
      <c r="S289" s="202"/>
      <c r="T289" s="203"/>
      <c r="AT289" s="204" t="s">
        <v>138</v>
      </c>
      <c r="AU289" s="204" t="s">
        <v>83</v>
      </c>
      <c r="AV289" s="13" t="s">
        <v>83</v>
      </c>
      <c r="AW289" s="13" t="s">
        <v>35</v>
      </c>
      <c r="AX289" s="13" t="s">
        <v>73</v>
      </c>
      <c r="AY289" s="204" t="s">
        <v>124</v>
      </c>
    </row>
    <row r="290" spans="1:65" s="14" customFormat="1" ht="11.25">
      <c r="B290" s="215"/>
      <c r="C290" s="216"/>
      <c r="D290" s="192" t="s">
        <v>138</v>
      </c>
      <c r="E290" s="217" t="s">
        <v>19</v>
      </c>
      <c r="F290" s="218" t="s">
        <v>278</v>
      </c>
      <c r="G290" s="216"/>
      <c r="H290" s="219">
        <v>954</v>
      </c>
      <c r="I290" s="220"/>
      <c r="J290" s="216"/>
      <c r="K290" s="216"/>
      <c r="L290" s="221"/>
      <c r="M290" s="222"/>
      <c r="N290" s="223"/>
      <c r="O290" s="223"/>
      <c r="P290" s="223"/>
      <c r="Q290" s="223"/>
      <c r="R290" s="223"/>
      <c r="S290" s="223"/>
      <c r="T290" s="224"/>
      <c r="AT290" s="225" t="s">
        <v>138</v>
      </c>
      <c r="AU290" s="225" t="s">
        <v>83</v>
      </c>
      <c r="AV290" s="14" t="s">
        <v>132</v>
      </c>
      <c r="AW290" s="14" t="s">
        <v>35</v>
      </c>
      <c r="AX290" s="14" t="s">
        <v>81</v>
      </c>
      <c r="AY290" s="225" t="s">
        <v>124</v>
      </c>
    </row>
    <row r="291" spans="1:65" s="2" customFormat="1" ht="16.5" customHeight="1">
      <c r="A291" s="35"/>
      <c r="B291" s="36"/>
      <c r="C291" s="174" t="s">
        <v>489</v>
      </c>
      <c r="D291" s="174" t="s">
        <v>127</v>
      </c>
      <c r="E291" s="175" t="s">
        <v>490</v>
      </c>
      <c r="F291" s="176" t="s">
        <v>402</v>
      </c>
      <c r="G291" s="177" t="s">
        <v>358</v>
      </c>
      <c r="H291" s="178">
        <v>3164</v>
      </c>
      <c r="I291" s="179"/>
      <c r="J291" s="180">
        <f>ROUND(I291*H291,2)</f>
        <v>0</v>
      </c>
      <c r="K291" s="176" t="s">
        <v>19</v>
      </c>
      <c r="L291" s="40"/>
      <c r="M291" s="181" t="s">
        <v>19</v>
      </c>
      <c r="N291" s="182" t="s">
        <v>44</v>
      </c>
      <c r="O291" s="65"/>
      <c r="P291" s="183">
        <f>O291*H291</f>
        <v>0</v>
      </c>
      <c r="Q291" s="183">
        <v>0</v>
      </c>
      <c r="R291" s="183">
        <f>Q291*H291</f>
        <v>0</v>
      </c>
      <c r="S291" s="183">
        <v>0</v>
      </c>
      <c r="T291" s="184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85" t="s">
        <v>132</v>
      </c>
      <c r="AT291" s="185" t="s">
        <v>127</v>
      </c>
      <c r="AU291" s="185" t="s">
        <v>83</v>
      </c>
      <c r="AY291" s="18" t="s">
        <v>124</v>
      </c>
      <c r="BE291" s="186">
        <f>IF(N291="základní",J291,0)</f>
        <v>0</v>
      </c>
      <c r="BF291" s="186">
        <f>IF(N291="snížená",J291,0)</f>
        <v>0</v>
      </c>
      <c r="BG291" s="186">
        <f>IF(N291="zákl. přenesená",J291,0)</f>
        <v>0</v>
      </c>
      <c r="BH291" s="186">
        <f>IF(N291="sníž. přenesená",J291,0)</f>
        <v>0</v>
      </c>
      <c r="BI291" s="186">
        <f>IF(N291="nulová",J291,0)</f>
        <v>0</v>
      </c>
      <c r="BJ291" s="18" t="s">
        <v>81</v>
      </c>
      <c r="BK291" s="186">
        <f>ROUND(I291*H291,2)</f>
        <v>0</v>
      </c>
      <c r="BL291" s="18" t="s">
        <v>132</v>
      </c>
      <c r="BM291" s="185" t="s">
        <v>1015</v>
      </c>
    </row>
    <row r="292" spans="1:65" s="2" customFormat="1" ht="19.5">
      <c r="A292" s="35"/>
      <c r="B292" s="36"/>
      <c r="C292" s="37"/>
      <c r="D292" s="192" t="s">
        <v>136</v>
      </c>
      <c r="E292" s="37"/>
      <c r="F292" s="193" t="s">
        <v>397</v>
      </c>
      <c r="G292" s="37"/>
      <c r="H292" s="37"/>
      <c r="I292" s="189"/>
      <c r="J292" s="37"/>
      <c r="K292" s="37"/>
      <c r="L292" s="40"/>
      <c r="M292" s="190"/>
      <c r="N292" s="191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136</v>
      </c>
      <c r="AU292" s="18" t="s">
        <v>83</v>
      </c>
    </row>
    <row r="293" spans="1:65" s="13" customFormat="1" ht="11.25">
      <c r="B293" s="194"/>
      <c r="C293" s="195"/>
      <c r="D293" s="192" t="s">
        <v>138</v>
      </c>
      <c r="E293" s="196" t="s">
        <v>19</v>
      </c>
      <c r="F293" s="197" t="s">
        <v>985</v>
      </c>
      <c r="G293" s="195"/>
      <c r="H293" s="198">
        <v>3164</v>
      </c>
      <c r="I293" s="199"/>
      <c r="J293" s="195"/>
      <c r="K293" s="195"/>
      <c r="L293" s="200"/>
      <c r="M293" s="201"/>
      <c r="N293" s="202"/>
      <c r="O293" s="202"/>
      <c r="P293" s="202"/>
      <c r="Q293" s="202"/>
      <c r="R293" s="202"/>
      <c r="S293" s="202"/>
      <c r="T293" s="203"/>
      <c r="AT293" s="204" t="s">
        <v>138</v>
      </c>
      <c r="AU293" s="204" t="s">
        <v>83</v>
      </c>
      <c r="AV293" s="13" t="s">
        <v>83</v>
      </c>
      <c r="AW293" s="13" t="s">
        <v>35</v>
      </c>
      <c r="AX293" s="13" t="s">
        <v>81</v>
      </c>
      <c r="AY293" s="204" t="s">
        <v>124</v>
      </c>
    </row>
    <row r="294" spans="1:65" s="2" customFormat="1" ht="16.5" customHeight="1">
      <c r="A294" s="35"/>
      <c r="B294" s="36"/>
      <c r="C294" s="174" t="s">
        <v>492</v>
      </c>
      <c r="D294" s="174" t="s">
        <v>127</v>
      </c>
      <c r="E294" s="175" t="s">
        <v>406</v>
      </c>
      <c r="F294" s="176" t="s">
        <v>407</v>
      </c>
      <c r="G294" s="177" t="s">
        <v>130</v>
      </c>
      <c r="H294" s="178">
        <v>19072</v>
      </c>
      <c r="I294" s="179"/>
      <c r="J294" s="180">
        <f>ROUND(I294*H294,2)</f>
        <v>0</v>
      </c>
      <c r="K294" s="176" t="s">
        <v>131</v>
      </c>
      <c r="L294" s="40"/>
      <c r="M294" s="181" t="s">
        <v>19</v>
      </c>
      <c r="N294" s="182" t="s">
        <v>44</v>
      </c>
      <c r="O294" s="65"/>
      <c r="P294" s="183">
        <f>O294*H294</f>
        <v>0</v>
      </c>
      <c r="Q294" s="183">
        <v>0</v>
      </c>
      <c r="R294" s="183">
        <f>Q294*H294</f>
        <v>0</v>
      </c>
      <c r="S294" s="183">
        <v>0</v>
      </c>
      <c r="T294" s="184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85" t="s">
        <v>132</v>
      </c>
      <c r="AT294" s="185" t="s">
        <v>127</v>
      </c>
      <c r="AU294" s="185" t="s">
        <v>83</v>
      </c>
      <c r="AY294" s="18" t="s">
        <v>124</v>
      </c>
      <c r="BE294" s="186">
        <f>IF(N294="základní",J294,0)</f>
        <v>0</v>
      </c>
      <c r="BF294" s="186">
        <f>IF(N294="snížená",J294,0)</f>
        <v>0</v>
      </c>
      <c r="BG294" s="186">
        <f>IF(N294="zákl. přenesená",J294,0)</f>
        <v>0</v>
      </c>
      <c r="BH294" s="186">
        <f>IF(N294="sníž. přenesená",J294,0)</f>
        <v>0</v>
      </c>
      <c r="BI294" s="186">
        <f>IF(N294="nulová",J294,0)</f>
        <v>0</v>
      </c>
      <c r="BJ294" s="18" t="s">
        <v>81</v>
      </c>
      <c r="BK294" s="186">
        <f>ROUND(I294*H294,2)</f>
        <v>0</v>
      </c>
      <c r="BL294" s="18" t="s">
        <v>132</v>
      </c>
      <c r="BM294" s="185" t="s">
        <v>1016</v>
      </c>
    </row>
    <row r="295" spans="1:65" s="2" customFormat="1" ht="11.25">
      <c r="A295" s="35"/>
      <c r="B295" s="36"/>
      <c r="C295" s="37"/>
      <c r="D295" s="187" t="s">
        <v>134</v>
      </c>
      <c r="E295" s="37"/>
      <c r="F295" s="188" t="s">
        <v>409</v>
      </c>
      <c r="G295" s="37"/>
      <c r="H295" s="37"/>
      <c r="I295" s="189"/>
      <c r="J295" s="37"/>
      <c r="K295" s="37"/>
      <c r="L295" s="40"/>
      <c r="M295" s="190"/>
      <c r="N295" s="191"/>
      <c r="O295" s="65"/>
      <c r="P295" s="65"/>
      <c r="Q295" s="65"/>
      <c r="R295" s="65"/>
      <c r="S295" s="65"/>
      <c r="T295" s="66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134</v>
      </c>
      <c r="AU295" s="18" t="s">
        <v>83</v>
      </c>
    </row>
    <row r="296" spans="1:65" s="2" customFormat="1" ht="19.5">
      <c r="A296" s="35"/>
      <c r="B296" s="36"/>
      <c r="C296" s="37"/>
      <c r="D296" s="192" t="s">
        <v>136</v>
      </c>
      <c r="E296" s="37"/>
      <c r="F296" s="193" t="s">
        <v>410</v>
      </c>
      <c r="G296" s="37"/>
      <c r="H296" s="37"/>
      <c r="I296" s="189"/>
      <c r="J296" s="37"/>
      <c r="K296" s="37"/>
      <c r="L296" s="40"/>
      <c r="M296" s="190"/>
      <c r="N296" s="191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136</v>
      </c>
      <c r="AU296" s="18" t="s">
        <v>83</v>
      </c>
    </row>
    <row r="297" spans="1:65" s="13" customFormat="1" ht="11.25">
      <c r="B297" s="194"/>
      <c r="C297" s="195"/>
      <c r="D297" s="192" t="s">
        <v>138</v>
      </c>
      <c r="E297" s="196" t="s">
        <v>19</v>
      </c>
      <c r="F297" s="197" t="s">
        <v>987</v>
      </c>
      <c r="G297" s="195"/>
      <c r="H297" s="198">
        <v>19072</v>
      </c>
      <c r="I297" s="199"/>
      <c r="J297" s="195"/>
      <c r="K297" s="195"/>
      <c r="L297" s="200"/>
      <c r="M297" s="201"/>
      <c r="N297" s="202"/>
      <c r="O297" s="202"/>
      <c r="P297" s="202"/>
      <c r="Q297" s="202"/>
      <c r="R297" s="202"/>
      <c r="S297" s="202"/>
      <c r="T297" s="203"/>
      <c r="AT297" s="204" t="s">
        <v>138</v>
      </c>
      <c r="AU297" s="204" t="s">
        <v>83</v>
      </c>
      <c r="AV297" s="13" t="s">
        <v>83</v>
      </c>
      <c r="AW297" s="13" t="s">
        <v>35</v>
      </c>
      <c r="AX297" s="13" t="s">
        <v>81</v>
      </c>
      <c r="AY297" s="204" t="s">
        <v>124</v>
      </c>
    </row>
    <row r="298" spans="1:65" s="2" customFormat="1" ht="16.5" customHeight="1">
      <c r="A298" s="35"/>
      <c r="B298" s="36"/>
      <c r="C298" s="174" t="s">
        <v>499</v>
      </c>
      <c r="D298" s="174" t="s">
        <v>127</v>
      </c>
      <c r="E298" s="175" t="s">
        <v>493</v>
      </c>
      <c r="F298" s="176" t="s">
        <v>494</v>
      </c>
      <c r="G298" s="177" t="s">
        <v>242</v>
      </c>
      <c r="H298" s="178">
        <v>6.9</v>
      </c>
      <c r="I298" s="179"/>
      <c r="J298" s="180">
        <f>ROUND(I298*H298,2)</f>
        <v>0</v>
      </c>
      <c r="K298" s="176" t="s">
        <v>131</v>
      </c>
      <c r="L298" s="40"/>
      <c r="M298" s="181" t="s">
        <v>19</v>
      </c>
      <c r="N298" s="182" t="s">
        <v>44</v>
      </c>
      <c r="O298" s="65"/>
      <c r="P298" s="183">
        <f>O298*H298</f>
        <v>0</v>
      </c>
      <c r="Q298" s="183">
        <v>0</v>
      </c>
      <c r="R298" s="183">
        <f>Q298*H298</f>
        <v>0</v>
      </c>
      <c r="S298" s="183">
        <v>0</v>
      </c>
      <c r="T298" s="18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5" t="s">
        <v>132</v>
      </c>
      <c r="AT298" s="185" t="s">
        <v>127</v>
      </c>
      <c r="AU298" s="185" t="s">
        <v>83</v>
      </c>
      <c r="AY298" s="18" t="s">
        <v>124</v>
      </c>
      <c r="BE298" s="186">
        <f>IF(N298="základní",J298,0)</f>
        <v>0</v>
      </c>
      <c r="BF298" s="186">
        <f>IF(N298="snížená",J298,0)</f>
        <v>0</v>
      </c>
      <c r="BG298" s="186">
        <f>IF(N298="zákl. přenesená",J298,0)</f>
        <v>0</v>
      </c>
      <c r="BH298" s="186">
        <f>IF(N298="sníž. přenesená",J298,0)</f>
        <v>0</v>
      </c>
      <c r="BI298" s="186">
        <f>IF(N298="nulová",J298,0)</f>
        <v>0</v>
      </c>
      <c r="BJ298" s="18" t="s">
        <v>81</v>
      </c>
      <c r="BK298" s="186">
        <f>ROUND(I298*H298,2)</f>
        <v>0</v>
      </c>
      <c r="BL298" s="18" t="s">
        <v>132</v>
      </c>
      <c r="BM298" s="185" t="s">
        <v>1017</v>
      </c>
    </row>
    <row r="299" spans="1:65" s="2" customFormat="1" ht="11.25">
      <c r="A299" s="35"/>
      <c r="B299" s="36"/>
      <c r="C299" s="37"/>
      <c r="D299" s="187" t="s">
        <v>134</v>
      </c>
      <c r="E299" s="37"/>
      <c r="F299" s="188" t="s">
        <v>496</v>
      </c>
      <c r="G299" s="37"/>
      <c r="H299" s="37"/>
      <c r="I299" s="189"/>
      <c r="J299" s="37"/>
      <c r="K299" s="37"/>
      <c r="L299" s="40"/>
      <c r="M299" s="190"/>
      <c r="N299" s="191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134</v>
      </c>
      <c r="AU299" s="18" t="s">
        <v>83</v>
      </c>
    </row>
    <row r="300" spans="1:65" s="2" customFormat="1" ht="19.5">
      <c r="A300" s="35"/>
      <c r="B300" s="36"/>
      <c r="C300" s="37"/>
      <c r="D300" s="192" t="s">
        <v>136</v>
      </c>
      <c r="E300" s="37"/>
      <c r="F300" s="193" t="s">
        <v>497</v>
      </c>
      <c r="G300" s="37"/>
      <c r="H300" s="37"/>
      <c r="I300" s="189"/>
      <c r="J300" s="37"/>
      <c r="K300" s="37"/>
      <c r="L300" s="40"/>
      <c r="M300" s="190"/>
      <c r="N300" s="191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136</v>
      </c>
      <c r="AU300" s="18" t="s">
        <v>83</v>
      </c>
    </row>
    <row r="301" spans="1:65" s="13" customFormat="1" ht="11.25">
      <c r="B301" s="194"/>
      <c r="C301" s="195"/>
      <c r="D301" s="192" t="s">
        <v>138</v>
      </c>
      <c r="E301" s="196" t="s">
        <v>19</v>
      </c>
      <c r="F301" s="197" t="s">
        <v>1018</v>
      </c>
      <c r="G301" s="195"/>
      <c r="H301" s="198">
        <v>6.9</v>
      </c>
      <c r="I301" s="199"/>
      <c r="J301" s="195"/>
      <c r="K301" s="195"/>
      <c r="L301" s="200"/>
      <c r="M301" s="201"/>
      <c r="N301" s="202"/>
      <c r="O301" s="202"/>
      <c r="P301" s="202"/>
      <c r="Q301" s="202"/>
      <c r="R301" s="202"/>
      <c r="S301" s="202"/>
      <c r="T301" s="203"/>
      <c r="AT301" s="204" t="s">
        <v>138</v>
      </c>
      <c r="AU301" s="204" t="s">
        <v>83</v>
      </c>
      <c r="AV301" s="13" t="s">
        <v>83</v>
      </c>
      <c r="AW301" s="13" t="s">
        <v>35</v>
      </c>
      <c r="AX301" s="13" t="s">
        <v>81</v>
      </c>
      <c r="AY301" s="204" t="s">
        <v>124</v>
      </c>
    </row>
    <row r="302" spans="1:65" s="2" customFormat="1" ht="21.75" customHeight="1">
      <c r="A302" s="35"/>
      <c r="B302" s="36"/>
      <c r="C302" s="174" t="s">
        <v>505</v>
      </c>
      <c r="D302" s="174" t="s">
        <v>127</v>
      </c>
      <c r="E302" s="175" t="s">
        <v>500</v>
      </c>
      <c r="F302" s="176" t="s">
        <v>501</v>
      </c>
      <c r="G302" s="177" t="s">
        <v>151</v>
      </c>
      <c r="H302" s="178">
        <v>138</v>
      </c>
      <c r="I302" s="179"/>
      <c r="J302" s="180">
        <f>ROUND(I302*H302,2)</f>
        <v>0</v>
      </c>
      <c r="K302" s="176" t="s">
        <v>131</v>
      </c>
      <c r="L302" s="40"/>
      <c r="M302" s="181" t="s">
        <v>19</v>
      </c>
      <c r="N302" s="182" t="s">
        <v>44</v>
      </c>
      <c r="O302" s="65"/>
      <c r="P302" s="183">
        <f>O302*H302</f>
        <v>0</v>
      </c>
      <c r="Q302" s="183">
        <v>0</v>
      </c>
      <c r="R302" s="183">
        <f>Q302*H302</f>
        <v>0</v>
      </c>
      <c r="S302" s="183">
        <v>0</v>
      </c>
      <c r="T302" s="184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85" t="s">
        <v>132</v>
      </c>
      <c r="AT302" s="185" t="s">
        <v>127</v>
      </c>
      <c r="AU302" s="185" t="s">
        <v>83</v>
      </c>
      <c r="AY302" s="18" t="s">
        <v>124</v>
      </c>
      <c r="BE302" s="186">
        <f>IF(N302="základní",J302,0)</f>
        <v>0</v>
      </c>
      <c r="BF302" s="186">
        <f>IF(N302="snížená",J302,0)</f>
        <v>0</v>
      </c>
      <c r="BG302" s="186">
        <f>IF(N302="zákl. přenesená",J302,0)</f>
        <v>0</v>
      </c>
      <c r="BH302" s="186">
        <f>IF(N302="sníž. přenesená",J302,0)</f>
        <v>0</v>
      </c>
      <c r="BI302" s="186">
        <f>IF(N302="nulová",J302,0)</f>
        <v>0</v>
      </c>
      <c r="BJ302" s="18" t="s">
        <v>81</v>
      </c>
      <c r="BK302" s="186">
        <f>ROUND(I302*H302,2)</f>
        <v>0</v>
      </c>
      <c r="BL302" s="18" t="s">
        <v>132</v>
      </c>
      <c r="BM302" s="185" t="s">
        <v>1019</v>
      </c>
    </row>
    <row r="303" spans="1:65" s="2" customFormat="1" ht="11.25">
      <c r="A303" s="35"/>
      <c r="B303" s="36"/>
      <c r="C303" s="37"/>
      <c r="D303" s="187" t="s">
        <v>134</v>
      </c>
      <c r="E303" s="37"/>
      <c r="F303" s="188" t="s">
        <v>503</v>
      </c>
      <c r="G303" s="37"/>
      <c r="H303" s="37"/>
      <c r="I303" s="189"/>
      <c r="J303" s="37"/>
      <c r="K303" s="37"/>
      <c r="L303" s="40"/>
      <c r="M303" s="190"/>
      <c r="N303" s="191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134</v>
      </c>
      <c r="AU303" s="18" t="s">
        <v>83</v>
      </c>
    </row>
    <row r="304" spans="1:65" s="2" customFormat="1" ht="19.5">
      <c r="A304" s="35"/>
      <c r="B304" s="36"/>
      <c r="C304" s="37"/>
      <c r="D304" s="192" t="s">
        <v>136</v>
      </c>
      <c r="E304" s="37"/>
      <c r="F304" s="193" t="s">
        <v>504</v>
      </c>
      <c r="G304" s="37"/>
      <c r="H304" s="37"/>
      <c r="I304" s="189"/>
      <c r="J304" s="37"/>
      <c r="K304" s="37"/>
      <c r="L304" s="40"/>
      <c r="M304" s="190"/>
      <c r="N304" s="191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136</v>
      </c>
      <c r="AU304" s="18" t="s">
        <v>83</v>
      </c>
    </row>
    <row r="305" spans="1:65" s="2" customFormat="1" ht="16.5" customHeight="1">
      <c r="A305" s="35"/>
      <c r="B305" s="36"/>
      <c r="C305" s="174" t="s">
        <v>511</v>
      </c>
      <c r="D305" s="174" t="s">
        <v>127</v>
      </c>
      <c r="E305" s="175" t="s">
        <v>506</v>
      </c>
      <c r="F305" s="176" t="s">
        <v>507</v>
      </c>
      <c r="G305" s="177" t="s">
        <v>151</v>
      </c>
      <c r="H305" s="178">
        <v>276</v>
      </c>
      <c r="I305" s="179"/>
      <c r="J305" s="180">
        <f>ROUND(I305*H305,2)</f>
        <v>0</v>
      </c>
      <c r="K305" s="176" t="s">
        <v>131</v>
      </c>
      <c r="L305" s="40"/>
      <c r="M305" s="181" t="s">
        <v>19</v>
      </c>
      <c r="N305" s="182" t="s">
        <v>44</v>
      </c>
      <c r="O305" s="65"/>
      <c r="P305" s="183">
        <f>O305*H305</f>
        <v>0</v>
      </c>
      <c r="Q305" s="183">
        <v>0</v>
      </c>
      <c r="R305" s="183">
        <f>Q305*H305</f>
        <v>0</v>
      </c>
      <c r="S305" s="183">
        <v>0</v>
      </c>
      <c r="T305" s="184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85" t="s">
        <v>132</v>
      </c>
      <c r="AT305" s="185" t="s">
        <v>127</v>
      </c>
      <c r="AU305" s="185" t="s">
        <v>83</v>
      </c>
      <c r="AY305" s="18" t="s">
        <v>124</v>
      </c>
      <c r="BE305" s="186">
        <f>IF(N305="základní",J305,0)</f>
        <v>0</v>
      </c>
      <c r="BF305" s="186">
        <f>IF(N305="snížená",J305,0)</f>
        <v>0</v>
      </c>
      <c r="BG305" s="186">
        <f>IF(N305="zákl. přenesená",J305,0)</f>
        <v>0</v>
      </c>
      <c r="BH305" s="186">
        <f>IF(N305="sníž. přenesená",J305,0)</f>
        <v>0</v>
      </c>
      <c r="BI305" s="186">
        <f>IF(N305="nulová",J305,0)</f>
        <v>0</v>
      </c>
      <c r="BJ305" s="18" t="s">
        <v>81</v>
      </c>
      <c r="BK305" s="186">
        <f>ROUND(I305*H305,2)</f>
        <v>0</v>
      </c>
      <c r="BL305" s="18" t="s">
        <v>132</v>
      </c>
      <c r="BM305" s="185" t="s">
        <v>1020</v>
      </c>
    </row>
    <row r="306" spans="1:65" s="2" customFormat="1" ht="11.25">
      <c r="A306" s="35"/>
      <c r="B306" s="36"/>
      <c r="C306" s="37"/>
      <c r="D306" s="187" t="s">
        <v>134</v>
      </c>
      <c r="E306" s="37"/>
      <c r="F306" s="188" t="s">
        <v>509</v>
      </c>
      <c r="G306" s="37"/>
      <c r="H306" s="37"/>
      <c r="I306" s="189"/>
      <c r="J306" s="37"/>
      <c r="K306" s="37"/>
      <c r="L306" s="40"/>
      <c r="M306" s="190"/>
      <c r="N306" s="191"/>
      <c r="O306" s="65"/>
      <c r="P306" s="65"/>
      <c r="Q306" s="65"/>
      <c r="R306" s="65"/>
      <c r="S306" s="65"/>
      <c r="T306" s="66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134</v>
      </c>
      <c r="AU306" s="18" t="s">
        <v>83</v>
      </c>
    </row>
    <row r="307" spans="1:65" s="13" customFormat="1" ht="11.25">
      <c r="B307" s="194"/>
      <c r="C307" s="195"/>
      <c r="D307" s="192" t="s">
        <v>138</v>
      </c>
      <c r="E307" s="196" t="s">
        <v>19</v>
      </c>
      <c r="F307" s="197" t="s">
        <v>1021</v>
      </c>
      <c r="G307" s="195"/>
      <c r="H307" s="198">
        <v>276</v>
      </c>
      <c r="I307" s="199"/>
      <c r="J307" s="195"/>
      <c r="K307" s="195"/>
      <c r="L307" s="200"/>
      <c r="M307" s="201"/>
      <c r="N307" s="202"/>
      <c r="O307" s="202"/>
      <c r="P307" s="202"/>
      <c r="Q307" s="202"/>
      <c r="R307" s="202"/>
      <c r="S307" s="202"/>
      <c r="T307" s="203"/>
      <c r="AT307" s="204" t="s">
        <v>138</v>
      </c>
      <c r="AU307" s="204" t="s">
        <v>83</v>
      </c>
      <c r="AV307" s="13" t="s">
        <v>83</v>
      </c>
      <c r="AW307" s="13" t="s">
        <v>35</v>
      </c>
      <c r="AX307" s="13" t="s">
        <v>81</v>
      </c>
      <c r="AY307" s="204" t="s">
        <v>124</v>
      </c>
    </row>
    <row r="308" spans="1:65" s="2" customFormat="1" ht="16.5" customHeight="1">
      <c r="A308" s="35"/>
      <c r="B308" s="36"/>
      <c r="C308" s="174" t="s">
        <v>519</v>
      </c>
      <c r="D308" s="174" t="s">
        <v>127</v>
      </c>
      <c r="E308" s="175" t="s">
        <v>512</v>
      </c>
      <c r="F308" s="176" t="s">
        <v>513</v>
      </c>
      <c r="G308" s="177" t="s">
        <v>185</v>
      </c>
      <c r="H308" s="178">
        <v>7.827</v>
      </c>
      <c r="I308" s="179"/>
      <c r="J308" s="180">
        <f>ROUND(I308*H308,2)</f>
        <v>0</v>
      </c>
      <c r="K308" s="176" t="s">
        <v>19</v>
      </c>
      <c r="L308" s="40"/>
      <c r="M308" s="181" t="s">
        <v>19</v>
      </c>
      <c r="N308" s="182" t="s">
        <v>44</v>
      </c>
      <c r="O308" s="65"/>
      <c r="P308" s="183">
        <f>O308*H308</f>
        <v>0</v>
      </c>
      <c r="Q308" s="183">
        <v>0</v>
      </c>
      <c r="R308" s="183">
        <f>Q308*H308</f>
        <v>0</v>
      </c>
      <c r="S308" s="183">
        <v>0</v>
      </c>
      <c r="T308" s="184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85" t="s">
        <v>132</v>
      </c>
      <c r="AT308" s="185" t="s">
        <v>127</v>
      </c>
      <c r="AU308" s="185" t="s">
        <v>83</v>
      </c>
      <c r="AY308" s="18" t="s">
        <v>124</v>
      </c>
      <c r="BE308" s="186">
        <f>IF(N308="základní",J308,0)</f>
        <v>0</v>
      </c>
      <c r="BF308" s="186">
        <f>IF(N308="snížená",J308,0)</f>
        <v>0</v>
      </c>
      <c r="BG308" s="186">
        <f>IF(N308="zákl. přenesená",J308,0)</f>
        <v>0</v>
      </c>
      <c r="BH308" s="186">
        <f>IF(N308="sníž. přenesená",J308,0)</f>
        <v>0</v>
      </c>
      <c r="BI308" s="186">
        <f>IF(N308="nulová",J308,0)</f>
        <v>0</v>
      </c>
      <c r="BJ308" s="18" t="s">
        <v>81</v>
      </c>
      <c r="BK308" s="186">
        <f>ROUND(I308*H308,2)</f>
        <v>0</v>
      </c>
      <c r="BL308" s="18" t="s">
        <v>132</v>
      </c>
      <c r="BM308" s="185" t="s">
        <v>1022</v>
      </c>
    </row>
    <row r="309" spans="1:65" s="2" customFormat="1" ht="19.5">
      <c r="A309" s="35"/>
      <c r="B309" s="36"/>
      <c r="C309" s="37"/>
      <c r="D309" s="192" t="s">
        <v>136</v>
      </c>
      <c r="E309" s="37"/>
      <c r="F309" s="193" t="s">
        <v>515</v>
      </c>
      <c r="G309" s="37"/>
      <c r="H309" s="37"/>
      <c r="I309" s="189"/>
      <c r="J309" s="37"/>
      <c r="K309" s="37"/>
      <c r="L309" s="40"/>
      <c r="M309" s="190"/>
      <c r="N309" s="191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136</v>
      </c>
      <c r="AU309" s="18" t="s">
        <v>83</v>
      </c>
    </row>
    <row r="310" spans="1:65" s="13" customFormat="1" ht="11.25">
      <c r="B310" s="194"/>
      <c r="C310" s="195"/>
      <c r="D310" s="192" t="s">
        <v>138</v>
      </c>
      <c r="E310" s="196" t="s">
        <v>19</v>
      </c>
      <c r="F310" s="197" t="s">
        <v>1023</v>
      </c>
      <c r="G310" s="195"/>
      <c r="H310" s="198">
        <v>3.45</v>
      </c>
      <c r="I310" s="199"/>
      <c r="J310" s="195"/>
      <c r="K310" s="195"/>
      <c r="L310" s="200"/>
      <c r="M310" s="201"/>
      <c r="N310" s="202"/>
      <c r="O310" s="202"/>
      <c r="P310" s="202"/>
      <c r="Q310" s="202"/>
      <c r="R310" s="202"/>
      <c r="S310" s="202"/>
      <c r="T310" s="203"/>
      <c r="AT310" s="204" t="s">
        <v>138</v>
      </c>
      <c r="AU310" s="204" t="s">
        <v>83</v>
      </c>
      <c r="AV310" s="13" t="s">
        <v>83</v>
      </c>
      <c r="AW310" s="13" t="s">
        <v>35</v>
      </c>
      <c r="AX310" s="13" t="s">
        <v>73</v>
      </c>
      <c r="AY310" s="204" t="s">
        <v>124</v>
      </c>
    </row>
    <row r="311" spans="1:65" s="13" customFormat="1" ht="11.25">
      <c r="B311" s="194"/>
      <c r="C311" s="195"/>
      <c r="D311" s="192" t="s">
        <v>138</v>
      </c>
      <c r="E311" s="196" t="s">
        <v>19</v>
      </c>
      <c r="F311" s="197" t="s">
        <v>1024</v>
      </c>
      <c r="G311" s="195"/>
      <c r="H311" s="198">
        <v>4.1399999999999997</v>
      </c>
      <c r="I311" s="199"/>
      <c r="J311" s="195"/>
      <c r="K311" s="195"/>
      <c r="L311" s="200"/>
      <c r="M311" s="201"/>
      <c r="N311" s="202"/>
      <c r="O311" s="202"/>
      <c r="P311" s="202"/>
      <c r="Q311" s="202"/>
      <c r="R311" s="202"/>
      <c r="S311" s="202"/>
      <c r="T311" s="203"/>
      <c r="AT311" s="204" t="s">
        <v>138</v>
      </c>
      <c r="AU311" s="204" t="s">
        <v>83</v>
      </c>
      <c r="AV311" s="13" t="s">
        <v>83</v>
      </c>
      <c r="AW311" s="13" t="s">
        <v>35</v>
      </c>
      <c r="AX311" s="13" t="s">
        <v>73</v>
      </c>
      <c r="AY311" s="204" t="s">
        <v>124</v>
      </c>
    </row>
    <row r="312" spans="1:65" s="13" customFormat="1" ht="11.25">
      <c r="B312" s="194"/>
      <c r="C312" s="195"/>
      <c r="D312" s="192" t="s">
        <v>138</v>
      </c>
      <c r="E312" s="196" t="s">
        <v>19</v>
      </c>
      <c r="F312" s="197" t="s">
        <v>1025</v>
      </c>
      <c r="G312" s="195"/>
      <c r="H312" s="198">
        <v>0.23699999999999999</v>
      </c>
      <c r="I312" s="199"/>
      <c r="J312" s="195"/>
      <c r="K312" s="195"/>
      <c r="L312" s="200"/>
      <c r="M312" s="201"/>
      <c r="N312" s="202"/>
      <c r="O312" s="202"/>
      <c r="P312" s="202"/>
      <c r="Q312" s="202"/>
      <c r="R312" s="202"/>
      <c r="S312" s="202"/>
      <c r="T312" s="203"/>
      <c r="AT312" s="204" t="s">
        <v>138</v>
      </c>
      <c r="AU312" s="204" t="s">
        <v>83</v>
      </c>
      <c r="AV312" s="13" t="s">
        <v>83</v>
      </c>
      <c r="AW312" s="13" t="s">
        <v>35</v>
      </c>
      <c r="AX312" s="13" t="s">
        <v>73</v>
      </c>
      <c r="AY312" s="204" t="s">
        <v>124</v>
      </c>
    </row>
    <row r="313" spans="1:65" s="14" customFormat="1" ht="11.25">
      <c r="B313" s="215"/>
      <c r="C313" s="216"/>
      <c r="D313" s="192" t="s">
        <v>138</v>
      </c>
      <c r="E313" s="217" t="s">
        <v>19</v>
      </c>
      <c r="F313" s="218" t="s">
        <v>278</v>
      </c>
      <c r="G313" s="216"/>
      <c r="H313" s="219">
        <v>7.827</v>
      </c>
      <c r="I313" s="220"/>
      <c r="J313" s="216"/>
      <c r="K313" s="216"/>
      <c r="L313" s="221"/>
      <c r="M313" s="222"/>
      <c r="N313" s="223"/>
      <c r="O313" s="223"/>
      <c r="P313" s="223"/>
      <c r="Q313" s="223"/>
      <c r="R313" s="223"/>
      <c r="S313" s="223"/>
      <c r="T313" s="224"/>
      <c r="AT313" s="225" t="s">
        <v>138</v>
      </c>
      <c r="AU313" s="225" t="s">
        <v>83</v>
      </c>
      <c r="AV313" s="14" t="s">
        <v>132</v>
      </c>
      <c r="AW313" s="14" t="s">
        <v>35</v>
      </c>
      <c r="AX313" s="14" t="s">
        <v>81</v>
      </c>
      <c r="AY313" s="225" t="s">
        <v>124</v>
      </c>
    </row>
    <row r="314" spans="1:65" s="2" customFormat="1" ht="16.5" customHeight="1">
      <c r="A314" s="35"/>
      <c r="B314" s="36"/>
      <c r="C314" s="174" t="s">
        <v>521</v>
      </c>
      <c r="D314" s="174" t="s">
        <v>127</v>
      </c>
      <c r="E314" s="175" t="s">
        <v>522</v>
      </c>
      <c r="F314" s="176" t="s">
        <v>414</v>
      </c>
      <c r="G314" s="177" t="s">
        <v>242</v>
      </c>
      <c r="H314" s="178">
        <v>82.08</v>
      </c>
      <c r="I314" s="179"/>
      <c r="J314" s="180">
        <f>ROUND(I314*H314,2)</f>
        <v>0</v>
      </c>
      <c r="K314" s="176" t="s">
        <v>131</v>
      </c>
      <c r="L314" s="40"/>
      <c r="M314" s="181" t="s">
        <v>19</v>
      </c>
      <c r="N314" s="182" t="s">
        <v>44</v>
      </c>
      <c r="O314" s="65"/>
      <c r="P314" s="183">
        <f>O314*H314</f>
        <v>0</v>
      </c>
      <c r="Q314" s="183">
        <v>0</v>
      </c>
      <c r="R314" s="183">
        <f>Q314*H314</f>
        <v>0</v>
      </c>
      <c r="S314" s="183">
        <v>0</v>
      </c>
      <c r="T314" s="184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85" t="s">
        <v>132</v>
      </c>
      <c r="AT314" s="185" t="s">
        <v>127</v>
      </c>
      <c r="AU314" s="185" t="s">
        <v>83</v>
      </c>
      <c r="AY314" s="18" t="s">
        <v>124</v>
      </c>
      <c r="BE314" s="186">
        <f>IF(N314="základní",J314,0)</f>
        <v>0</v>
      </c>
      <c r="BF314" s="186">
        <f>IF(N314="snížená",J314,0)</f>
        <v>0</v>
      </c>
      <c r="BG314" s="186">
        <f>IF(N314="zákl. přenesená",J314,0)</f>
        <v>0</v>
      </c>
      <c r="BH314" s="186">
        <f>IF(N314="sníž. přenesená",J314,0)</f>
        <v>0</v>
      </c>
      <c r="BI314" s="186">
        <f>IF(N314="nulová",J314,0)</f>
        <v>0</v>
      </c>
      <c r="BJ314" s="18" t="s">
        <v>81</v>
      </c>
      <c r="BK314" s="186">
        <f>ROUND(I314*H314,2)</f>
        <v>0</v>
      </c>
      <c r="BL314" s="18" t="s">
        <v>132</v>
      </c>
      <c r="BM314" s="185" t="s">
        <v>1026</v>
      </c>
    </row>
    <row r="315" spans="1:65" s="2" customFormat="1" ht="11.25">
      <c r="A315" s="35"/>
      <c r="B315" s="36"/>
      <c r="C315" s="37"/>
      <c r="D315" s="187" t="s">
        <v>134</v>
      </c>
      <c r="E315" s="37"/>
      <c r="F315" s="188" t="s">
        <v>524</v>
      </c>
      <c r="G315" s="37"/>
      <c r="H315" s="37"/>
      <c r="I315" s="189"/>
      <c r="J315" s="37"/>
      <c r="K315" s="37"/>
      <c r="L315" s="40"/>
      <c r="M315" s="190"/>
      <c r="N315" s="191"/>
      <c r="O315" s="65"/>
      <c r="P315" s="65"/>
      <c r="Q315" s="65"/>
      <c r="R315" s="65"/>
      <c r="S315" s="65"/>
      <c r="T315" s="66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134</v>
      </c>
      <c r="AU315" s="18" t="s">
        <v>83</v>
      </c>
    </row>
    <row r="316" spans="1:65" s="2" customFormat="1" ht="29.25">
      <c r="A316" s="35"/>
      <c r="B316" s="36"/>
      <c r="C316" s="37"/>
      <c r="D316" s="192" t="s">
        <v>136</v>
      </c>
      <c r="E316" s="37"/>
      <c r="F316" s="193" t="s">
        <v>417</v>
      </c>
      <c r="G316" s="37"/>
      <c r="H316" s="37"/>
      <c r="I316" s="189"/>
      <c r="J316" s="37"/>
      <c r="K316" s="37"/>
      <c r="L316" s="40"/>
      <c r="M316" s="190"/>
      <c r="N316" s="191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136</v>
      </c>
      <c r="AU316" s="18" t="s">
        <v>83</v>
      </c>
    </row>
    <row r="317" spans="1:65" s="13" customFormat="1" ht="11.25">
      <c r="B317" s="194"/>
      <c r="C317" s="195"/>
      <c r="D317" s="192" t="s">
        <v>138</v>
      </c>
      <c r="E317" s="196" t="s">
        <v>19</v>
      </c>
      <c r="F317" s="197" t="s">
        <v>1000</v>
      </c>
      <c r="G317" s="195"/>
      <c r="H317" s="198">
        <v>41.4</v>
      </c>
      <c r="I317" s="199"/>
      <c r="J317" s="195"/>
      <c r="K317" s="195"/>
      <c r="L317" s="200"/>
      <c r="M317" s="201"/>
      <c r="N317" s="202"/>
      <c r="O317" s="202"/>
      <c r="P317" s="202"/>
      <c r="Q317" s="202"/>
      <c r="R317" s="202"/>
      <c r="S317" s="202"/>
      <c r="T317" s="203"/>
      <c r="AT317" s="204" t="s">
        <v>138</v>
      </c>
      <c r="AU317" s="204" t="s">
        <v>83</v>
      </c>
      <c r="AV317" s="13" t="s">
        <v>83</v>
      </c>
      <c r="AW317" s="13" t="s">
        <v>35</v>
      </c>
      <c r="AX317" s="13" t="s">
        <v>73</v>
      </c>
      <c r="AY317" s="204" t="s">
        <v>124</v>
      </c>
    </row>
    <row r="318" spans="1:65" s="13" customFormat="1" ht="11.25">
      <c r="B318" s="194"/>
      <c r="C318" s="195"/>
      <c r="D318" s="192" t="s">
        <v>138</v>
      </c>
      <c r="E318" s="196" t="s">
        <v>19</v>
      </c>
      <c r="F318" s="197" t="s">
        <v>1001</v>
      </c>
      <c r="G318" s="195"/>
      <c r="H318" s="198">
        <v>40.68</v>
      </c>
      <c r="I318" s="199"/>
      <c r="J318" s="195"/>
      <c r="K318" s="195"/>
      <c r="L318" s="200"/>
      <c r="M318" s="201"/>
      <c r="N318" s="202"/>
      <c r="O318" s="202"/>
      <c r="P318" s="202"/>
      <c r="Q318" s="202"/>
      <c r="R318" s="202"/>
      <c r="S318" s="202"/>
      <c r="T318" s="203"/>
      <c r="AT318" s="204" t="s">
        <v>138</v>
      </c>
      <c r="AU318" s="204" t="s">
        <v>83</v>
      </c>
      <c r="AV318" s="13" t="s">
        <v>83</v>
      </c>
      <c r="AW318" s="13" t="s">
        <v>35</v>
      </c>
      <c r="AX318" s="13" t="s">
        <v>73</v>
      </c>
      <c r="AY318" s="204" t="s">
        <v>124</v>
      </c>
    </row>
    <row r="319" spans="1:65" s="14" customFormat="1" ht="11.25">
      <c r="B319" s="215"/>
      <c r="C319" s="216"/>
      <c r="D319" s="192" t="s">
        <v>138</v>
      </c>
      <c r="E319" s="217" t="s">
        <v>19</v>
      </c>
      <c r="F319" s="218" t="s">
        <v>278</v>
      </c>
      <c r="G319" s="216"/>
      <c r="H319" s="219">
        <v>82.08</v>
      </c>
      <c r="I319" s="220"/>
      <c r="J319" s="216"/>
      <c r="K319" s="216"/>
      <c r="L319" s="221"/>
      <c r="M319" s="222"/>
      <c r="N319" s="223"/>
      <c r="O319" s="223"/>
      <c r="P319" s="223"/>
      <c r="Q319" s="223"/>
      <c r="R319" s="223"/>
      <c r="S319" s="223"/>
      <c r="T319" s="224"/>
      <c r="AT319" s="225" t="s">
        <v>138</v>
      </c>
      <c r="AU319" s="225" t="s">
        <v>83</v>
      </c>
      <c r="AV319" s="14" t="s">
        <v>132</v>
      </c>
      <c r="AW319" s="14" t="s">
        <v>35</v>
      </c>
      <c r="AX319" s="14" t="s">
        <v>81</v>
      </c>
      <c r="AY319" s="225" t="s">
        <v>124</v>
      </c>
    </row>
    <row r="320" spans="1:65" s="2" customFormat="1" ht="16.5" customHeight="1">
      <c r="A320" s="35"/>
      <c r="B320" s="36"/>
      <c r="C320" s="174" t="s">
        <v>525</v>
      </c>
      <c r="D320" s="174" t="s">
        <v>127</v>
      </c>
      <c r="E320" s="175" t="s">
        <v>526</v>
      </c>
      <c r="F320" s="176" t="s">
        <v>422</v>
      </c>
      <c r="G320" s="177" t="s">
        <v>242</v>
      </c>
      <c r="H320" s="178">
        <v>82.08</v>
      </c>
      <c r="I320" s="179"/>
      <c r="J320" s="180">
        <f>ROUND(I320*H320,2)</f>
        <v>0</v>
      </c>
      <c r="K320" s="176" t="s">
        <v>131</v>
      </c>
      <c r="L320" s="40"/>
      <c r="M320" s="181" t="s">
        <v>19</v>
      </c>
      <c r="N320" s="182" t="s">
        <v>44</v>
      </c>
      <c r="O320" s="65"/>
      <c r="P320" s="183">
        <f>O320*H320</f>
        <v>0</v>
      </c>
      <c r="Q320" s="183">
        <v>0</v>
      </c>
      <c r="R320" s="183">
        <f>Q320*H320</f>
        <v>0</v>
      </c>
      <c r="S320" s="183">
        <v>0</v>
      </c>
      <c r="T320" s="184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85" t="s">
        <v>132</v>
      </c>
      <c r="AT320" s="185" t="s">
        <v>127</v>
      </c>
      <c r="AU320" s="185" t="s">
        <v>83</v>
      </c>
      <c r="AY320" s="18" t="s">
        <v>124</v>
      </c>
      <c r="BE320" s="186">
        <f>IF(N320="základní",J320,0)</f>
        <v>0</v>
      </c>
      <c r="BF320" s="186">
        <f>IF(N320="snížená",J320,0)</f>
        <v>0</v>
      </c>
      <c r="BG320" s="186">
        <f>IF(N320="zákl. přenesená",J320,0)</f>
        <v>0</v>
      </c>
      <c r="BH320" s="186">
        <f>IF(N320="sníž. přenesená",J320,0)</f>
        <v>0</v>
      </c>
      <c r="BI320" s="186">
        <f>IF(N320="nulová",J320,0)</f>
        <v>0</v>
      </c>
      <c r="BJ320" s="18" t="s">
        <v>81</v>
      </c>
      <c r="BK320" s="186">
        <f>ROUND(I320*H320,2)</f>
        <v>0</v>
      </c>
      <c r="BL320" s="18" t="s">
        <v>132</v>
      </c>
      <c r="BM320" s="185" t="s">
        <v>1027</v>
      </c>
    </row>
    <row r="321" spans="1:65" s="2" customFormat="1" ht="11.25">
      <c r="A321" s="35"/>
      <c r="B321" s="36"/>
      <c r="C321" s="37"/>
      <c r="D321" s="187" t="s">
        <v>134</v>
      </c>
      <c r="E321" s="37"/>
      <c r="F321" s="188" t="s">
        <v>528</v>
      </c>
      <c r="G321" s="37"/>
      <c r="H321" s="37"/>
      <c r="I321" s="189"/>
      <c r="J321" s="37"/>
      <c r="K321" s="37"/>
      <c r="L321" s="40"/>
      <c r="M321" s="190"/>
      <c r="N321" s="191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134</v>
      </c>
      <c r="AU321" s="18" t="s">
        <v>83</v>
      </c>
    </row>
    <row r="322" spans="1:65" s="2" customFormat="1" ht="16.5" customHeight="1">
      <c r="A322" s="35"/>
      <c r="B322" s="36"/>
      <c r="C322" s="174" t="s">
        <v>529</v>
      </c>
      <c r="D322" s="174" t="s">
        <v>127</v>
      </c>
      <c r="E322" s="175" t="s">
        <v>530</v>
      </c>
      <c r="F322" s="176" t="s">
        <v>264</v>
      </c>
      <c r="G322" s="177" t="s">
        <v>242</v>
      </c>
      <c r="H322" s="178">
        <v>410.4</v>
      </c>
      <c r="I322" s="179"/>
      <c r="J322" s="180">
        <f>ROUND(I322*H322,2)</f>
        <v>0</v>
      </c>
      <c r="K322" s="176" t="s">
        <v>131</v>
      </c>
      <c r="L322" s="40"/>
      <c r="M322" s="181" t="s">
        <v>19</v>
      </c>
      <c r="N322" s="182" t="s">
        <v>44</v>
      </c>
      <c r="O322" s="65"/>
      <c r="P322" s="183">
        <f>O322*H322</f>
        <v>0</v>
      </c>
      <c r="Q322" s="183">
        <v>0</v>
      </c>
      <c r="R322" s="183">
        <f>Q322*H322</f>
        <v>0</v>
      </c>
      <c r="S322" s="183">
        <v>0</v>
      </c>
      <c r="T322" s="184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85" t="s">
        <v>132</v>
      </c>
      <c r="AT322" s="185" t="s">
        <v>127</v>
      </c>
      <c r="AU322" s="185" t="s">
        <v>83</v>
      </c>
      <c r="AY322" s="18" t="s">
        <v>124</v>
      </c>
      <c r="BE322" s="186">
        <f>IF(N322="základní",J322,0)</f>
        <v>0</v>
      </c>
      <c r="BF322" s="186">
        <f>IF(N322="snížená",J322,0)</f>
        <v>0</v>
      </c>
      <c r="BG322" s="186">
        <f>IF(N322="zákl. přenesená",J322,0)</f>
        <v>0</v>
      </c>
      <c r="BH322" s="186">
        <f>IF(N322="sníž. přenesená",J322,0)</f>
        <v>0</v>
      </c>
      <c r="BI322" s="186">
        <f>IF(N322="nulová",J322,0)</f>
        <v>0</v>
      </c>
      <c r="BJ322" s="18" t="s">
        <v>81</v>
      </c>
      <c r="BK322" s="186">
        <f>ROUND(I322*H322,2)</f>
        <v>0</v>
      </c>
      <c r="BL322" s="18" t="s">
        <v>132</v>
      </c>
      <c r="BM322" s="185" t="s">
        <v>1028</v>
      </c>
    </row>
    <row r="323" spans="1:65" s="2" customFormat="1" ht="11.25">
      <c r="A323" s="35"/>
      <c r="B323" s="36"/>
      <c r="C323" s="37"/>
      <c r="D323" s="187" t="s">
        <v>134</v>
      </c>
      <c r="E323" s="37"/>
      <c r="F323" s="188" t="s">
        <v>532</v>
      </c>
      <c r="G323" s="37"/>
      <c r="H323" s="37"/>
      <c r="I323" s="189"/>
      <c r="J323" s="37"/>
      <c r="K323" s="37"/>
      <c r="L323" s="40"/>
      <c r="M323" s="190"/>
      <c r="N323" s="191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134</v>
      </c>
      <c r="AU323" s="18" t="s">
        <v>83</v>
      </c>
    </row>
    <row r="324" spans="1:65" s="2" customFormat="1" ht="19.5">
      <c r="A324" s="35"/>
      <c r="B324" s="36"/>
      <c r="C324" s="37"/>
      <c r="D324" s="192" t="s">
        <v>136</v>
      </c>
      <c r="E324" s="37"/>
      <c r="F324" s="193" t="s">
        <v>429</v>
      </c>
      <c r="G324" s="37"/>
      <c r="H324" s="37"/>
      <c r="I324" s="189"/>
      <c r="J324" s="37"/>
      <c r="K324" s="37"/>
      <c r="L324" s="40"/>
      <c r="M324" s="190"/>
      <c r="N324" s="191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136</v>
      </c>
      <c r="AU324" s="18" t="s">
        <v>83</v>
      </c>
    </row>
    <row r="325" spans="1:65" s="13" customFormat="1" ht="11.25">
      <c r="B325" s="194"/>
      <c r="C325" s="195"/>
      <c r="D325" s="192" t="s">
        <v>138</v>
      </c>
      <c r="E325" s="196" t="s">
        <v>19</v>
      </c>
      <c r="F325" s="197" t="s">
        <v>1004</v>
      </c>
      <c r="G325" s="195"/>
      <c r="H325" s="198">
        <v>410.4</v>
      </c>
      <c r="I325" s="199"/>
      <c r="J325" s="195"/>
      <c r="K325" s="195"/>
      <c r="L325" s="200"/>
      <c r="M325" s="201"/>
      <c r="N325" s="202"/>
      <c r="O325" s="202"/>
      <c r="P325" s="202"/>
      <c r="Q325" s="202"/>
      <c r="R325" s="202"/>
      <c r="S325" s="202"/>
      <c r="T325" s="203"/>
      <c r="AT325" s="204" t="s">
        <v>138</v>
      </c>
      <c r="AU325" s="204" t="s">
        <v>83</v>
      </c>
      <c r="AV325" s="13" t="s">
        <v>83</v>
      </c>
      <c r="AW325" s="13" t="s">
        <v>35</v>
      </c>
      <c r="AX325" s="13" t="s">
        <v>81</v>
      </c>
      <c r="AY325" s="204" t="s">
        <v>124</v>
      </c>
    </row>
    <row r="326" spans="1:65" s="12" customFormat="1" ht="22.9" customHeight="1">
      <c r="B326" s="158"/>
      <c r="C326" s="159"/>
      <c r="D326" s="160" t="s">
        <v>72</v>
      </c>
      <c r="E326" s="172" t="s">
        <v>533</v>
      </c>
      <c r="F326" s="172" t="s">
        <v>534</v>
      </c>
      <c r="G326" s="159"/>
      <c r="H326" s="159"/>
      <c r="I326" s="162"/>
      <c r="J326" s="173">
        <f>BK326</f>
        <v>0</v>
      </c>
      <c r="K326" s="159"/>
      <c r="L326" s="164"/>
      <c r="M326" s="165"/>
      <c r="N326" s="166"/>
      <c r="O326" s="166"/>
      <c r="P326" s="167">
        <f>SUM(P327:P328)</f>
        <v>0</v>
      </c>
      <c r="Q326" s="166"/>
      <c r="R326" s="167">
        <f>SUM(R327:R328)</f>
        <v>0</v>
      </c>
      <c r="S326" s="166"/>
      <c r="T326" s="168">
        <f>SUM(T327:T328)</f>
        <v>0</v>
      </c>
      <c r="AR326" s="169" t="s">
        <v>81</v>
      </c>
      <c r="AT326" s="170" t="s">
        <v>72</v>
      </c>
      <c r="AU326" s="170" t="s">
        <v>81</v>
      </c>
      <c r="AY326" s="169" t="s">
        <v>124</v>
      </c>
      <c r="BK326" s="171">
        <f>SUM(BK327:BK328)</f>
        <v>0</v>
      </c>
    </row>
    <row r="327" spans="1:65" s="2" customFormat="1" ht="16.5" customHeight="1">
      <c r="A327" s="35"/>
      <c r="B327" s="36"/>
      <c r="C327" s="174" t="s">
        <v>535</v>
      </c>
      <c r="D327" s="174" t="s">
        <v>127</v>
      </c>
      <c r="E327" s="175" t="s">
        <v>1029</v>
      </c>
      <c r="F327" s="176" t="s">
        <v>537</v>
      </c>
      <c r="G327" s="177" t="s">
        <v>185</v>
      </c>
      <c r="H327" s="178">
        <v>31.04</v>
      </c>
      <c r="I327" s="179"/>
      <c r="J327" s="180">
        <f>ROUND(I327*H327,2)</f>
        <v>0</v>
      </c>
      <c r="K327" s="176" t="s">
        <v>131</v>
      </c>
      <c r="L327" s="40"/>
      <c r="M327" s="181" t="s">
        <v>19</v>
      </c>
      <c r="N327" s="182" t="s">
        <v>44</v>
      </c>
      <c r="O327" s="65"/>
      <c r="P327" s="183">
        <f>O327*H327</f>
        <v>0</v>
      </c>
      <c r="Q327" s="183">
        <v>0</v>
      </c>
      <c r="R327" s="183">
        <f>Q327*H327</f>
        <v>0</v>
      </c>
      <c r="S327" s="183">
        <v>0</v>
      </c>
      <c r="T327" s="184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85" t="s">
        <v>132</v>
      </c>
      <c r="AT327" s="185" t="s">
        <v>127</v>
      </c>
      <c r="AU327" s="185" t="s">
        <v>83</v>
      </c>
      <c r="AY327" s="18" t="s">
        <v>124</v>
      </c>
      <c r="BE327" s="186">
        <f>IF(N327="základní",J327,0)</f>
        <v>0</v>
      </c>
      <c r="BF327" s="186">
        <f>IF(N327="snížená",J327,0)</f>
        <v>0</v>
      </c>
      <c r="BG327" s="186">
        <f>IF(N327="zákl. přenesená",J327,0)</f>
        <v>0</v>
      </c>
      <c r="BH327" s="186">
        <f>IF(N327="sníž. přenesená",J327,0)</f>
        <v>0</v>
      </c>
      <c r="BI327" s="186">
        <f>IF(N327="nulová",J327,0)</f>
        <v>0</v>
      </c>
      <c r="BJ327" s="18" t="s">
        <v>81</v>
      </c>
      <c r="BK327" s="186">
        <f>ROUND(I327*H327,2)</f>
        <v>0</v>
      </c>
      <c r="BL327" s="18" t="s">
        <v>132</v>
      </c>
      <c r="BM327" s="185" t="s">
        <v>1030</v>
      </c>
    </row>
    <row r="328" spans="1:65" s="2" customFormat="1" ht="11.25">
      <c r="A328" s="35"/>
      <c r="B328" s="36"/>
      <c r="C328" s="37"/>
      <c r="D328" s="187" t="s">
        <v>134</v>
      </c>
      <c r="E328" s="37"/>
      <c r="F328" s="188" t="s">
        <v>1031</v>
      </c>
      <c r="G328" s="37"/>
      <c r="H328" s="37"/>
      <c r="I328" s="189"/>
      <c r="J328" s="37"/>
      <c r="K328" s="37"/>
      <c r="L328" s="40"/>
      <c r="M328" s="190"/>
      <c r="N328" s="191"/>
      <c r="O328" s="65"/>
      <c r="P328" s="65"/>
      <c r="Q328" s="65"/>
      <c r="R328" s="65"/>
      <c r="S328" s="65"/>
      <c r="T328" s="66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134</v>
      </c>
      <c r="AU328" s="18" t="s">
        <v>83</v>
      </c>
    </row>
    <row r="329" spans="1:65" s="12" customFormat="1" ht="25.9" customHeight="1">
      <c r="B329" s="158"/>
      <c r="C329" s="159"/>
      <c r="D329" s="160" t="s">
        <v>72</v>
      </c>
      <c r="E329" s="161" t="s">
        <v>540</v>
      </c>
      <c r="F329" s="161" t="s">
        <v>541</v>
      </c>
      <c r="G329" s="159"/>
      <c r="H329" s="159"/>
      <c r="I329" s="162"/>
      <c r="J329" s="163">
        <f>BK329</f>
        <v>0</v>
      </c>
      <c r="K329" s="159"/>
      <c r="L329" s="164"/>
      <c r="M329" s="165"/>
      <c r="N329" s="166"/>
      <c r="O329" s="166"/>
      <c r="P329" s="167">
        <f>P330</f>
        <v>0</v>
      </c>
      <c r="Q329" s="166"/>
      <c r="R329" s="167">
        <f>R330</f>
        <v>0</v>
      </c>
      <c r="S329" s="166"/>
      <c r="T329" s="168">
        <f>T330</f>
        <v>0</v>
      </c>
      <c r="AR329" s="169" t="s">
        <v>155</v>
      </c>
      <c r="AT329" s="170" t="s">
        <v>72</v>
      </c>
      <c r="AU329" s="170" t="s">
        <v>73</v>
      </c>
      <c r="AY329" s="169" t="s">
        <v>124</v>
      </c>
      <c r="BK329" s="171">
        <f>BK330</f>
        <v>0</v>
      </c>
    </row>
    <row r="330" spans="1:65" s="12" customFormat="1" ht="22.9" customHeight="1">
      <c r="B330" s="158"/>
      <c r="C330" s="159"/>
      <c r="D330" s="160" t="s">
        <v>72</v>
      </c>
      <c r="E330" s="172" t="s">
        <v>542</v>
      </c>
      <c r="F330" s="172" t="s">
        <v>543</v>
      </c>
      <c r="G330" s="159"/>
      <c r="H330" s="159"/>
      <c r="I330" s="162"/>
      <c r="J330" s="173">
        <f>BK330</f>
        <v>0</v>
      </c>
      <c r="K330" s="159"/>
      <c r="L330" s="164"/>
      <c r="M330" s="165"/>
      <c r="N330" s="166"/>
      <c r="O330" s="166"/>
      <c r="P330" s="167">
        <f>SUM(P331:P335)</f>
        <v>0</v>
      </c>
      <c r="Q330" s="166"/>
      <c r="R330" s="167">
        <f>SUM(R331:R335)</f>
        <v>0</v>
      </c>
      <c r="S330" s="166"/>
      <c r="T330" s="168">
        <f>SUM(T331:T335)</f>
        <v>0</v>
      </c>
      <c r="AR330" s="169" t="s">
        <v>155</v>
      </c>
      <c r="AT330" s="170" t="s">
        <v>72</v>
      </c>
      <c r="AU330" s="170" t="s">
        <v>81</v>
      </c>
      <c r="AY330" s="169" t="s">
        <v>124</v>
      </c>
      <c r="BK330" s="171">
        <f>SUM(BK331:BK335)</f>
        <v>0</v>
      </c>
    </row>
    <row r="331" spans="1:65" s="2" customFormat="1" ht="16.5" customHeight="1">
      <c r="A331" s="35"/>
      <c r="B331" s="36"/>
      <c r="C331" s="174" t="s">
        <v>544</v>
      </c>
      <c r="D331" s="174" t="s">
        <v>127</v>
      </c>
      <c r="E331" s="175" t="s">
        <v>545</v>
      </c>
      <c r="F331" s="176" t="s">
        <v>546</v>
      </c>
      <c r="G331" s="177" t="s">
        <v>547</v>
      </c>
      <c r="H331" s="178">
        <v>1</v>
      </c>
      <c r="I331" s="179"/>
      <c r="J331" s="180">
        <f>ROUND(I331*H331,2)</f>
        <v>0</v>
      </c>
      <c r="K331" s="176" t="s">
        <v>19</v>
      </c>
      <c r="L331" s="40"/>
      <c r="M331" s="181" t="s">
        <v>19</v>
      </c>
      <c r="N331" s="182" t="s">
        <v>44</v>
      </c>
      <c r="O331" s="65"/>
      <c r="P331" s="183">
        <f>O331*H331</f>
        <v>0</v>
      </c>
      <c r="Q331" s="183">
        <v>0</v>
      </c>
      <c r="R331" s="183">
        <f>Q331*H331</f>
        <v>0</v>
      </c>
      <c r="S331" s="183">
        <v>0</v>
      </c>
      <c r="T331" s="184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85" t="s">
        <v>548</v>
      </c>
      <c r="AT331" s="185" t="s">
        <v>127</v>
      </c>
      <c r="AU331" s="185" t="s">
        <v>83</v>
      </c>
      <c r="AY331" s="18" t="s">
        <v>124</v>
      </c>
      <c r="BE331" s="186">
        <f>IF(N331="základní",J331,0)</f>
        <v>0</v>
      </c>
      <c r="BF331" s="186">
        <f>IF(N331="snížená",J331,0)</f>
        <v>0</v>
      </c>
      <c r="BG331" s="186">
        <f>IF(N331="zákl. přenesená",J331,0)</f>
        <v>0</v>
      </c>
      <c r="BH331" s="186">
        <f>IF(N331="sníž. přenesená",J331,0)</f>
        <v>0</v>
      </c>
      <c r="BI331" s="186">
        <f>IF(N331="nulová",J331,0)</f>
        <v>0</v>
      </c>
      <c r="BJ331" s="18" t="s">
        <v>81</v>
      </c>
      <c r="BK331" s="186">
        <f>ROUND(I331*H331,2)</f>
        <v>0</v>
      </c>
      <c r="BL331" s="18" t="s">
        <v>548</v>
      </c>
      <c r="BM331" s="185" t="s">
        <v>1032</v>
      </c>
    </row>
    <row r="332" spans="1:65" s="2" customFormat="1" ht="16.5" customHeight="1">
      <c r="A332" s="35"/>
      <c r="B332" s="36"/>
      <c r="C332" s="174" t="s">
        <v>551</v>
      </c>
      <c r="D332" s="174" t="s">
        <v>127</v>
      </c>
      <c r="E332" s="175" t="s">
        <v>552</v>
      </c>
      <c r="F332" s="176" t="s">
        <v>553</v>
      </c>
      <c r="G332" s="177" t="s">
        <v>547</v>
      </c>
      <c r="H332" s="178">
        <v>1</v>
      </c>
      <c r="I332" s="179"/>
      <c r="J332" s="180">
        <f>ROUND(I332*H332,2)</f>
        <v>0</v>
      </c>
      <c r="K332" s="176" t="s">
        <v>19</v>
      </c>
      <c r="L332" s="40"/>
      <c r="M332" s="181" t="s">
        <v>19</v>
      </c>
      <c r="N332" s="182" t="s">
        <v>44</v>
      </c>
      <c r="O332" s="65"/>
      <c r="P332" s="183">
        <f>O332*H332</f>
        <v>0</v>
      </c>
      <c r="Q332" s="183">
        <v>0</v>
      </c>
      <c r="R332" s="183">
        <f>Q332*H332</f>
        <v>0</v>
      </c>
      <c r="S332" s="183">
        <v>0</v>
      </c>
      <c r="T332" s="184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85" t="s">
        <v>548</v>
      </c>
      <c r="AT332" s="185" t="s">
        <v>127</v>
      </c>
      <c r="AU332" s="185" t="s">
        <v>83</v>
      </c>
      <c r="AY332" s="18" t="s">
        <v>124</v>
      </c>
      <c r="BE332" s="186">
        <f>IF(N332="základní",J332,0)</f>
        <v>0</v>
      </c>
      <c r="BF332" s="186">
        <f>IF(N332="snížená",J332,0)</f>
        <v>0</v>
      </c>
      <c r="BG332" s="186">
        <f>IF(N332="zákl. přenesená",J332,0)</f>
        <v>0</v>
      </c>
      <c r="BH332" s="186">
        <f>IF(N332="sníž. přenesená",J332,0)</f>
        <v>0</v>
      </c>
      <c r="BI332" s="186">
        <f>IF(N332="nulová",J332,0)</f>
        <v>0</v>
      </c>
      <c r="BJ332" s="18" t="s">
        <v>81</v>
      </c>
      <c r="BK332" s="186">
        <f>ROUND(I332*H332,2)</f>
        <v>0</v>
      </c>
      <c r="BL332" s="18" t="s">
        <v>548</v>
      </c>
      <c r="BM332" s="185" t="s">
        <v>1033</v>
      </c>
    </row>
    <row r="333" spans="1:65" s="2" customFormat="1" ht="16.5" customHeight="1">
      <c r="A333" s="35"/>
      <c r="B333" s="36"/>
      <c r="C333" s="174" t="s">
        <v>555</v>
      </c>
      <c r="D333" s="174" t="s">
        <v>127</v>
      </c>
      <c r="E333" s="175" t="s">
        <v>556</v>
      </c>
      <c r="F333" s="176" t="s">
        <v>557</v>
      </c>
      <c r="G333" s="177" t="s">
        <v>547</v>
      </c>
      <c r="H333" s="178">
        <v>1</v>
      </c>
      <c r="I333" s="179"/>
      <c r="J333" s="180">
        <f>ROUND(I333*H333,2)</f>
        <v>0</v>
      </c>
      <c r="K333" s="176" t="s">
        <v>19</v>
      </c>
      <c r="L333" s="40"/>
      <c r="M333" s="181" t="s">
        <v>19</v>
      </c>
      <c r="N333" s="182" t="s">
        <v>44</v>
      </c>
      <c r="O333" s="65"/>
      <c r="P333" s="183">
        <f>O333*H333</f>
        <v>0</v>
      </c>
      <c r="Q333" s="183">
        <v>0</v>
      </c>
      <c r="R333" s="183">
        <f>Q333*H333</f>
        <v>0</v>
      </c>
      <c r="S333" s="183">
        <v>0</v>
      </c>
      <c r="T333" s="184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85" t="s">
        <v>548</v>
      </c>
      <c r="AT333" s="185" t="s">
        <v>127</v>
      </c>
      <c r="AU333" s="185" t="s">
        <v>83</v>
      </c>
      <c r="AY333" s="18" t="s">
        <v>124</v>
      </c>
      <c r="BE333" s="186">
        <f>IF(N333="základní",J333,0)</f>
        <v>0</v>
      </c>
      <c r="BF333" s="186">
        <f>IF(N333="snížená",J333,0)</f>
        <v>0</v>
      </c>
      <c r="BG333" s="186">
        <f>IF(N333="zákl. přenesená",J333,0)</f>
        <v>0</v>
      </c>
      <c r="BH333" s="186">
        <f>IF(N333="sníž. přenesená",J333,0)</f>
        <v>0</v>
      </c>
      <c r="BI333" s="186">
        <f>IF(N333="nulová",J333,0)</f>
        <v>0</v>
      </c>
      <c r="BJ333" s="18" t="s">
        <v>81</v>
      </c>
      <c r="BK333" s="186">
        <f>ROUND(I333*H333,2)</f>
        <v>0</v>
      </c>
      <c r="BL333" s="18" t="s">
        <v>548</v>
      </c>
      <c r="BM333" s="185" t="s">
        <v>1034</v>
      </c>
    </row>
    <row r="334" spans="1:65" s="2" customFormat="1" ht="16.5" customHeight="1">
      <c r="A334" s="35"/>
      <c r="B334" s="36"/>
      <c r="C334" s="174" t="s">
        <v>559</v>
      </c>
      <c r="D334" s="174" t="s">
        <v>127</v>
      </c>
      <c r="E334" s="175" t="s">
        <v>560</v>
      </c>
      <c r="F334" s="176" t="s">
        <v>561</v>
      </c>
      <c r="G334" s="177" t="s">
        <v>547</v>
      </c>
      <c r="H334" s="178">
        <v>1</v>
      </c>
      <c r="I334" s="179"/>
      <c r="J334" s="180">
        <f>ROUND(I334*H334,2)</f>
        <v>0</v>
      </c>
      <c r="K334" s="176" t="s">
        <v>19</v>
      </c>
      <c r="L334" s="40"/>
      <c r="M334" s="181" t="s">
        <v>19</v>
      </c>
      <c r="N334" s="182" t="s">
        <v>44</v>
      </c>
      <c r="O334" s="65"/>
      <c r="P334" s="183">
        <f>O334*H334</f>
        <v>0</v>
      </c>
      <c r="Q334" s="183">
        <v>0</v>
      </c>
      <c r="R334" s="183">
        <f>Q334*H334</f>
        <v>0</v>
      </c>
      <c r="S334" s="183">
        <v>0</v>
      </c>
      <c r="T334" s="184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85" t="s">
        <v>548</v>
      </c>
      <c r="AT334" s="185" t="s">
        <v>127</v>
      </c>
      <c r="AU334" s="185" t="s">
        <v>83</v>
      </c>
      <c r="AY334" s="18" t="s">
        <v>124</v>
      </c>
      <c r="BE334" s="186">
        <f>IF(N334="základní",J334,0)</f>
        <v>0</v>
      </c>
      <c r="BF334" s="186">
        <f>IF(N334="snížená",J334,0)</f>
        <v>0</v>
      </c>
      <c r="BG334" s="186">
        <f>IF(N334="zákl. přenesená",J334,0)</f>
        <v>0</v>
      </c>
      <c r="BH334" s="186">
        <f>IF(N334="sníž. přenesená",J334,0)</f>
        <v>0</v>
      </c>
      <c r="BI334" s="186">
        <f>IF(N334="nulová",J334,0)</f>
        <v>0</v>
      </c>
      <c r="BJ334" s="18" t="s">
        <v>81</v>
      </c>
      <c r="BK334" s="186">
        <f>ROUND(I334*H334,2)</f>
        <v>0</v>
      </c>
      <c r="BL334" s="18" t="s">
        <v>548</v>
      </c>
      <c r="BM334" s="185" t="s">
        <v>1035</v>
      </c>
    </row>
    <row r="335" spans="1:65" s="2" customFormat="1" ht="19.5">
      <c r="A335" s="35"/>
      <c r="B335" s="36"/>
      <c r="C335" s="37"/>
      <c r="D335" s="192" t="s">
        <v>136</v>
      </c>
      <c r="E335" s="37"/>
      <c r="F335" s="193" t="s">
        <v>563</v>
      </c>
      <c r="G335" s="37"/>
      <c r="H335" s="37"/>
      <c r="I335" s="189"/>
      <c r="J335" s="37"/>
      <c r="K335" s="37"/>
      <c r="L335" s="40"/>
      <c r="M335" s="226"/>
      <c r="N335" s="227"/>
      <c r="O335" s="228"/>
      <c r="P335" s="228"/>
      <c r="Q335" s="228"/>
      <c r="R335" s="228"/>
      <c r="S335" s="228"/>
      <c r="T335" s="229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136</v>
      </c>
      <c r="AU335" s="18" t="s">
        <v>83</v>
      </c>
    </row>
    <row r="336" spans="1:65" s="2" customFormat="1" ht="6.95" customHeight="1">
      <c r="A336" s="35"/>
      <c r="B336" s="48"/>
      <c r="C336" s="49"/>
      <c r="D336" s="49"/>
      <c r="E336" s="49"/>
      <c r="F336" s="49"/>
      <c r="G336" s="49"/>
      <c r="H336" s="49"/>
      <c r="I336" s="49"/>
      <c r="J336" s="49"/>
      <c r="K336" s="49"/>
      <c r="L336" s="40"/>
      <c r="M336" s="35"/>
      <c r="O336" s="35"/>
      <c r="P336" s="35"/>
      <c r="Q336" s="35"/>
      <c r="R336" s="35"/>
      <c r="S336" s="35"/>
      <c r="T336" s="35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</row>
  </sheetData>
  <sheetProtection algorithmName="SHA-512" hashValue="yeh44WWWnRmj5XehJb3G7fUfW4XDxpHbitB3YPAVYJb1yWqE3waNjf+eJ7FIgKJlCc2Q6G1FXNe2YiyYo8JfFw==" saltValue="Jo88ICq3BAmXNa9BfyoqYyT1Oa7jssO0XC5AXtl+2OTyGRQmat+KspSOTr0IuUGeUbLUV2HgS3gOPIK6G/qsIw==" spinCount="100000" sheet="1" objects="1" scenarios="1" formatColumns="0" formatRows="0" autoFilter="0"/>
  <autoFilter ref="C87:K335" xr:uid="{00000000-0009-0000-0000-000004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400-000000000000}"/>
    <hyperlink ref="F96" r:id="rId2" xr:uid="{00000000-0004-0000-0400-000001000000}"/>
    <hyperlink ref="F99" r:id="rId3" xr:uid="{00000000-0004-0000-0400-000002000000}"/>
    <hyperlink ref="F102" r:id="rId4" xr:uid="{00000000-0004-0000-0400-000003000000}"/>
    <hyperlink ref="F107" r:id="rId5" xr:uid="{00000000-0004-0000-0400-000004000000}"/>
    <hyperlink ref="F120" r:id="rId6" xr:uid="{00000000-0004-0000-0400-000005000000}"/>
    <hyperlink ref="F122" r:id="rId7" xr:uid="{00000000-0004-0000-0400-000006000000}"/>
    <hyperlink ref="F128" r:id="rId8" xr:uid="{00000000-0004-0000-0400-000007000000}"/>
    <hyperlink ref="F134" r:id="rId9" xr:uid="{00000000-0004-0000-0400-000008000000}"/>
    <hyperlink ref="F137" r:id="rId10" xr:uid="{00000000-0004-0000-0400-000009000000}"/>
    <hyperlink ref="F143" r:id="rId11" xr:uid="{00000000-0004-0000-0400-00000A000000}"/>
    <hyperlink ref="F146" r:id="rId12" xr:uid="{00000000-0004-0000-0400-00000B000000}"/>
    <hyperlink ref="F150" r:id="rId13" xr:uid="{00000000-0004-0000-0400-00000C000000}"/>
    <hyperlink ref="F152" r:id="rId14" xr:uid="{00000000-0004-0000-0400-00000D000000}"/>
    <hyperlink ref="F157" r:id="rId15" xr:uid="{00000000-0004-0000-0400-00000E000000}"/>
    <hyperlink ref="F162" r:id="rId16" xr:uid="{00000000-0004-0000-0400-00000F000000}"/>
    <hyperlink ref="F179" r:id="rId17" xr:uid="{00000000-0004-0000-0400-000010000000}"/>
    <hyperlink ref="F186" r:id="rId18" xr:uid="{00000000-0004-0000-0400-000011000000}"/>
    <hyperlink ref="F190" r:id="rId19" xr:uid="{00000000-0004-0000-0400-000012000000}"/>
    <hyperlink ref="F192" r:id="rId20" xr:uid="{00000000-0004-0000-0400-000013000000}"/>
    <hyperlink ref="F196" r:id="rId21" xr:uid="{00000000-0004-0000-0400-000014000000}"/>
    <hyperlink ref="F200" r:id="rId22" xr:uid="{00000000-0004-0000-0400-000015000000}"/>
    <hyperlink ref="F204" r:id="rId23" xr:uid="{00000000-0004-0000-0400-000016000000}"/>
    <hyperlink ref="F212" r:id="rId24" xr:uid="{00000000-0004-0000-0400-000017000000}"/>
    <hyperlink ref="F228" r:id="rId25" xr:uid="{00000000-0004-0000-0400-000018000000}"/>
    <hyperlink ref="F232" r:id="rId26" xr:uid="{00000000-0004-0000-0400-000019000000}"/>
    <hyperlink ref="F238" r:id="rId27" xr:uid="{00000000-0004-0000-0400-00001A000000}"/>
    <hyperlink ref="F240" r:id="rId28" xr:uid="{00000000-0004-0000-0400-00001B000000}"/>
    <hyperlink ref="F256" r:id="rId29" xr:uid="{00000000-0004-0000-0400-00001C000000}"/>
    <hyperlink ref="F260" r:id="rId30" xr:uid="{00000000-0004-0000-0400-00001D000000}"/>
    <hyperlink ref="F266" r:id="rId31" xr:uid="{00000000-0004-0000-0400-00001E000000}"/>
    <hyperlink ref="F268" r:id="rId32" xr:uid="{00000000-0004-0000-0400-00001F000000}"/>
    <hyperlink ref="F273" r:id="rId33" xr:uid="{00000000-0004-0000-0400-000020000000}"/>
    <hyperlink ref="F277" r:id="rId34" xr:uid="{00000000-0004-0000-0400-000021000000}"/>
    <hyperlink ref="F281" r:id="rId35" xr:uid="{00000000-0004-0000-0400-000022000000}"/>
    <hyperlink ref="F295" r:id="rId36" xr:uid="{00000000-0004-0000-0400-000023000000}"/>
    <hyperlink ref="F299" r:id="rId37" xr:uid="{00000000-0004-0000-0400-000024000000}"/>
    <hyperlink ref="F303" r:id="rId38" xr:uid="{00000000-0004-0000-0400-000025000000}"/>
    <hyperlink ref="F306" r:id="rId39" xr:uid="{00000000-0004-0000-0400-000026000000}"/>
    <hyperlink ref="F315" r:id="rId40" xr:uid="{00000000-0004-0000-0400-000027000000}"/>
    <hyperlink ref="F321" r:id="rId41" xr:uid="{00000000-0004-0000-0400-000028000000}"/>
    <hyperlink ref="F323" r:id="rId42" xr:uid="{00000000-0004-0000-0400-000029000000}"/>
    <hyperlink ref="F328" r:id="rId43" xr:uid="{00000000-0004-0000-0400-00002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30" customWidth="1"/>
    <col min="2" max="2" width="1.6640625" style="230" customWidth="1"/>
    <col min="3" max="4" width="5" style="230" customWidth="1"/>
    <col min="5" max="5" width="11.6640625" style="230" customWidth="1"/>
    <col min="6" max="6" width="9.1640625" style="230" customWidth="1"/>
    <col min="7" max="7" width="5" style="230" customWidth="1"/>
    <col min="8" max="8" width="77.83203125" style="230" customWidth="1"/>
    <col min="9" max="10" width="20" style="230" customWidth="1"/>
    <col min="11" max="11" width="1.6640625" style="230" customWidth="1"/>
  </cols>
  <sheetData>
    <row r="1" spans="2:11" s="1" customFormat="1" ht="37.5" customHeight="1"/>
    <row r="2" spans="2:11" s="1" customFormat="1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pans="2:11" s="15" customFormat="1" ht="45" customHeight="1">
      <c r="B3" s="234"/>
      <c r="C3" s="369" t="s">
        <v>1036</v>
      </c>
      <c r="D3" s="369"/>
      <c r="E3" s="369"/>
      <c r="F3" s="369"/>
      <c r="G3" s="369"/>
      <c r="H3" s="369"/>
      <c r="I3" s="369"/>
      <c r="J3" s="369"/>
      <c r="K3" s="235"/>
    </row>
    <row r="4" spans="2:11" s="1" customFormat="1" ht="25.5" customHeight="1">
      <c r="B4" s="236"/>
      <c r="C4" s="368" t="s">
        <v>1037</v>
      </c>
      <c r="D4" s="368"/>
      <c r="E4" s="368"/>
      <c r="F4" s="368"/>
      <c r="G4" s="368"/>
      <c r="H4" s="368"/>
      <c r="I4" s="368"/>
      <c r="J4" s="368"/>
      <c r="K4" s="237"/>
    </row>
    <row r="5" spans="2:11" s="1" customFormat="1" ht="5.25" customHeight="1">
      <c r="B5" s="236"/>
      <c r="C5" s="238"/>
      <c r="D5" s="238"/>
      <c r="E5" s="238"/>
      <c r="F5" s="238"/>
      <c r="G5" s="238"/>
      <c r="H5" s="238"/>
      <c r="I5" s="238"/>
      <c r="J5" s="238"/>
      <c r="K5" s="237"/>
    </row>
    <row r="6" spans="2:11" s="1" customFormat="1" ht="15" customHeight="1">
      <c r="B6" s="236"/>
      <c r="C6" s="367" t="s">
        <v>1038</v>
      </c>
      <c r="D6" s="367"/>
      <c r="E6" s="367"/>
      <c r="F6" s="367"/>
      <c r="G6" s="367"/>
      <c r="H6" s="367"/>
      <c r="I6" s="367"/>
      <c r="J6" s="367"/>
      <c r="K6" s="237"/>
    </row>
    <row r="7" spans="2:11" s="1" customFormat="1" ht="15" customHeight="1">
      <c r="B7" s="240"/>
      <c r="C7" s="367" t="s">
        <v>1039</v>
      </c>
      <c r="D7" s="367"/>
      <c r="E7" s="367"/>
      <c r="F7" s="367"/>
      <c r="G7" s="367"/>
      <c r="H7" s="367"/>
      <c r="I7" s="367"/>
      <c r="J7" s="367"/>
      <c r="K7" s="237"/>
    </row>
    <row r="8" spans="2:11" s="1" customFormat="1" ht="12.75" customHeight="1">
      <c r="B8" s="240"/>
      <c r="C8" s="239"/>
      <c r="D8" s="239"/>
      <c r="E8" s="239"/>
      <c r="F8" s="239"/>
      <c r="G8" s="239"/>
      <c r="H8" s="239"/>
      <c r="I8" s="239"/>
      <c r="J8" s="239"/>
      <c r="K8" s="237"/>
    </row>
    <row r="9" spans="2:11" s="1" customFormat="1" ht="15" customHeight="1">
      <c r="B9" s="240"/>
      <c r="C9" s="367" t="s">
        <v>1040</v>
      </c>
      <c r="D9" s="367"/>
      <c r="E9" s="367"/>
      <c r="F9" s="367"/>
      <c r="G9" s="367"/>
      <c r="H9" s="367"/>
      <c r="I9" s="367"/>
      <c r="J9" s="367"/>
      <c r="K9" s="237"/>
    </row>
    <row r="10" spans="2:11" s="1" customFormat="1" ht="15" customHeight="1">
      <c r="B10" s="240"/>
      <c r="C10" s="239"/>
      <c r="D10" s="367" t="s">
        <v>1041</v>
      </c>
      <c r="E10" s="367"/>
      <c r="F10" s="367"/>
      <c r="G10" s="367"/>
      <c r="H10" s="367"/>
      <c r="I10" s="367"/>
      <c r="J10" s="367"/>
      <c r="K10" s="237"/>
    </row>
    <row r="11" spans="2:11" s="1" customFormat="1" ht="15" customHeight="1">
      <c r="B11" s="240"/>
      <c r="C11" s="241"/>
      <c r="D11" s="367" t="s">
        <v>1042</v>
      </c>
      <c r="E11" s="367"/>
      <c r="F11" s="367"/>
      <c r="G11" s="367"/>
      <c r="H11" s="367"/>
      <c r="I11" s="367"/>
      <c r="J11" s="367"/>
      <c r="K11" s="237"/>
    </row>
    <row r="12" spans="2:11" s="1" customFormat="1" ht="15" customHeight="1">
      <c r="B12" s="240"/>
      <c r="C12" s="241"/>
      <c r="D12" s="239"/>
      <c r="E12" s="239"/>
      <c r="F12" s="239"/>
      <c r="G12" s="239"/>
      <c r="H12" s="239"/>
      <c r="I12" s="239"/>
      <c r="J12" s="239"/>
      <c r="K12" s="237"/>
    </row>
    <row r="13" spans="2:11" s="1" customFormat="1" ht="15" customHeight="1">
      <c r="B13" s="240"/>
      <c r="C13" s="241"/>
      <c r="D13" s="242" t="s">
        <v>1043</v>
      </c>
      <c r="E13" s="239"/>
      <c r="F13" s="239"/>
      <c r="G13" s="239"/>
      <c r="H13" s="239"/>
      <c r="I13" s="239"/>
      <c r="J13" s="239"/>
      <c r="K13" s="237"/>
    </row>
    <row r="14" spans="2:11" s="1" customFormat="1" ht="12.75" customHeight="1">
      <c r="B14" s="240"/>
      <c r="C14" s="241"/>
      <c r="D14" s="241"/>
      <c r="E14" s="241"/>
      <c r="F14" s="241"/>
      <c r="G14" s="241"/>
      <c r="H14" s="241"/>
      <c r="I14" s="241"/>
      <c r="J14" s="241"/>
      <c r="K14" s="237"/>
    </row>
    <row r="15" spans="2:11" s="1" customFormat="1" ht="15" customHeight="1">
      <c r="B15" s="240"/>
      <c r="C15" s="241"/>
      <c r="D15" s="367" t="s">
        <v>1044</v>
      </c>
      <c r="E15" s="367"/>
      <c r="F15" s="367"/>
      <c r="G15" s="367"/>
      <c r="H15" s="367"/>
      <c r="I15" s="367"/>
      <c r="J15" s="367"/>
      <c r="K15" s="237"/>
    </row>
    <row r="16" spans="2:11" s="1" customFormat="1" ht="15" customHeight="1">
      <c r="B16" s="240"/>
      <c r="C16" s="241"/>
      <c r="D16" s="367" t="s">
        <v>1045</v>
      </c>
      <c r="E16" s="367"/>
      <c r="F16" s="367"/>
      <c r="G16" s="367"/>
      <c r="H16" s="367"/>
      <c r="I16" s="367"/>
      <c r="J16" s="367"/>
      <c r="K16" s="237"/>
    </row>
    <row r="17" spans="2:11" s="1" customFormat="1" ht="15" customHeight="1">
      <c r="B17" s="240"/>
      <c r="C17" s="241"/>
      <c r="D17" s="367" t="s">
        <v>1046</v>
      </c>
      <c r="E17" s="367"/>
      <c r="F17" s="367"/>
      <c r="G17" s="367"/>
      <c r="H17" s="367"/>
      <c r="I17" s="367"/>
      <c r="J17" s="367"/>
      <c r="K17" s="237"/>
    </row>
    <row r="18" spans="2:11" s="1" customFormat="1" ht="15" customHeight="1">
      <c r="B18" s="240"/>
      <c r="C18" s="241"/>
      <c r="D18" s="241"/>
      <c r="E18" s="243" t="s">
        <v>80</v>
      </c>
      <c r="F18" s="367" t="s">
        <v>1047</v>
      </c>
      <c r="G18" s="367"/>
      <c r="H18" s="367"/>
      <c r="I18" s="367"/>
      <c r="J18" s="367"/>
      <c r="K18" s="237"/>
    </row>
    <row r="19" spans="2:11" s="1" customFormat="1" ht="15" customHeight="1">
      <c r="B19" s="240"/>
      <c r="C19" s="241"/>
      <c r="D19" s="241"/>
      <c r="E19" s="243" t="s">
        <v>1048</v>
      </c>
      <c r="F19" s="367" t="s">
        <v>1049</v>
      </c>
      <c r="G19" s="367"/>
      <c r="H19" s="367"/>
      <c r="I19" s="367"/>
      <c r="J19" s="367"/>
      <c r="K19" s="237"/>
    </row>
    <row r="20" spans="2:11" s="1" customFormat="1" ht="15" customHeight="1">
      <c r="B20" s="240"/>
      <c r="C20" s="241"/>
      <c r="D20" s="241"/>
      <c r="E20" s="243" t="s">
        <v>1050</v>
      </c>
      <c r="F20" s="367" t="s">
        <v>1051</v>
      </c>
      <c r="G20" s="367"/>
      <c r="H20" s="367"/>
      <c r="I20" s="367"/>
      <c r="J20" s="367"/>
      <c r="K20" s="237"/>
    </row>
    <row r="21" spans="2:11" s="1" customFormat="1" ht="15" customHeight="1">
      <c r="B21" s="240"/>
      <c r="C21" s="241"/>
      <c r="D21" s="241"/>
      <c r="E21" s="243" t="s">
        <v>1052</v>
      </c>
      <c r="F21" s="367" t="s">
        <v>1053</v>
      </c>
      <c r="G21" s="367"/>
      <c r="H21" s="367"/>
      <c r="I21" s="367"/>
      <c r="J21" s="367"/>
      <c r="K21" s="237"/>
    </row>
    <row r="22" spans="2:11" s="1" customFormat="1" ht="15" customHeight="1">
      <c r="B22" s="240"/>
      <c r="C22" s="241"/>
      <c r="D22" s="241"/>
      <c r="E22" s="243" t="s">
        <v>1054</v>
      </c>
      <c r="F22" s="367" t="s">
        <v>1055</v>
      </c>
      <c r="G22" s="367"/>
      <c r="H22" s="367"/>
      <c r="I22" s="367"/>
      <c r="J22" s="367"/>
      <c r="K22" s="237"/>
    </row>
    <row r="23" spans="2:11" s="1" customFormat="1" ht="15" customHeight="1">
      <c r="B23" s="240"/>
      <c r="C23" s="241"/>
      <c r="D23" s="241"/>
      <c r="E23" s="243" t="s">
        <v>1056</v>
      </c>
      <c r="F23" s="367" t="s">
        <v>1057</v>
      </c>
      <c r="G23" s="367"/>
      <c r="H23" s="367"/>
      <c r="I23" s="367"/>
      <c r="J23" s="367"/>
      <c r="K23" s="237"/>
    </row>
    <row r="24" spans="2:11" s="1" customFormat="1" ht="12.75" customHeight="1">
      <c r="B24" s="240"/>
      <c r="C24" s="241"/>
      <c r="D24" s="241"/>
      <c r="E24" s="241"/>
      <c r="F24" s="241"/>
      <c r="G24" s="241"/>
      <c r="H24" s="241"/>
      <c r="I24" s="241"/>
      <c r="J24" s="241"/>
      <c r="K24" s="237"/>
    </row>
    <row r="25" spans="2:11" s="1" customFormat="1" ht="15" customHeight="1">
      <c r="B25" s="240"/>
      <c r="C25" s="367" t="s">
        <v>1058</v>
      </c>
      <c r="D25" s="367"/>
      <c r="E25" s="367"/>
      <c r="F25" s="367"/>
      <c r="G25" s="367"/>
      <c r="H25" s="367"/>
      <c r="I25" s="367"/>
      <c r="J25" s="367"/>
      <c r="K25" s="237"/>
    </row>
    <row r="26" spans="2:11" s="1" customFormat="1" ht="15" customHeight="1">
      <c r="B26" s="240"/>
      <c r="C26" s="367" t="s">
        <v>1059</v>
      </c>
      <c r="D26" s="367"/>
      <c r="E26" s="367"/>
      <c r="F26" s="367"/>
      <c r="G26" s="367"/>
      <c r="H26" s="367"/>
      <c r="I26" s="367"/>
      <c r="J26" s="367"/>
      <c r="K26" s="237"/>
    </row>
    <row r="27" spans="2:11" s="1" customFormat="1" ht="15" customHeight="1">
      <c r="B27" s="240"/>
      <c r="C27" s="239"/>
      <c r="D27" s="367" t="s">
        <v>1060</v>
      </c>
      <c r="E27" s="367"/>
      <c r="F27" s="367"/>
      <c r="G27" s="367"/>
      <c r="H27" s="367"/>
      <c r="I27" s="367"/>
      <c r="J27" s="367"/>
      <c r="K27" s="237"/>
    </row>
    <row r="28" spans="2:11" s="1" customFormat="1" ht="15" customHeight="1">
      <c r="B28" s="240"/>
      <c r="C28" s="241"/>
      <c r="D28" s="367" t="s">
        <v>1061</v>
      </c>
      <c r="E28" s="367"/>
      <c r="F28" s="367"/>
      <c r="G28" s="367"/>
      <c r="H28" s="367"/>
      <c r="I28" s="367"/>
      <c r="J28" s="367"/>
      <c r="K28" s="237"/>
    </row>
    <row r="29" spans="2:11" s="1" customFormat="1" ht="12.75" customHeight="1">
      <c r="B29" s="240"/>
      <c r="C29" s="241"/>
      <c r="D29" s="241"/>
      <c r="E29" s="241"/>
      <c r="F29" s="241"/>
      <c r="G29" s="241"/>
      <c r="H29" s="241"/>
      <c r="I29" s="241"/>
      <c r="J29" s="241"/>
      <c r="K29" s="237"/>
    </row>
    <row r="30" spans="2:11" s="1" customFormat="1" ht="15" customHeight="1">
      <c r="B30" s="240"/>
      <c r="C30" s="241"/>
      <c r="D30" s="367" t="s">
        <v>1062</v>
      </c>
      <c r="E30" s="367"/>
      <c r="F30" s="367"/>
      <c r="G30" s="367"/>
      <c r="H30" s="367"/>
      <c r="I30" s="367"/>
      <c r="J30" s="367"/>
      <c r="K30" s="237"/>
    </row>
    <row r="31" spans="2:11" s="1" customFormat="1" ht="15" customHeight="1">
      <c r="B31" s="240"/>
      <c r="C31" s="241"/>
      <c r="D31" s="367" t="s">
        <v>1063</v>
      </c>
      <c r="E31" s="367"/>
      <c r="F31" s="367"/>
      <c r="G31" s="367"/>
      <c r="H31" s="367"/>
      <c r="I31" s="367"/>
      <c r="J31" s="367"/>
      <c r="K31" s="237"/>
    </row>
    <row r="32" spans="2:11" s="1" customFormat="1" ht="12.75" customHeight="1">
      <c r="B32" s="240"/>
      <c r="C32" s="241"/>
      <c r="D32" s="241"/>
      <c r="E32" s="241"/>
      <c r="F32" s="241"/>
      <c r="G32" s="241"/>
      <c r="H32" s="241"/>
      <c r="I32" s="241"/>
      <c r="J32" s="241"/>
      <c r="K32" s="237"/>
    </row>
    <row r="33" spans="2:11" s="1" customFormat="1" ht="15" customHeight="1">
      <c r="B33" s="240"/>
      <c r="C33" s="241"/>
      <c r="D33" s="367" t="s">
        <v>1064</v>
      </c>
      <c r="E33" s="367"/>
      <c r="F33" s="367"/>
      <c r="G33" s="367"/>
      <c r="H33" s="367"/>
      <c r="I33" s="367"/>
      <c r="J33" s="367"/>
      <c r="K33" s="237"/>
    </row>
    <row r="34" spans="2:11" s="1" customFormat="1" ht="15" customHeight="1">
      <c r="B34" s="240"/>
      <c r="C34" s="241"/>
      <c r="D34" s="367" t="s">
        <v>1065</v>
      </c>
      <c r="E34" s="367"/>
      <c r="F34" s="367"/>
      <c r="G34" s="367"/>
      <c r="H34" s="367"/>
      <c r="I34" s="367"/>
      <c r="J34" s="367"/>
      <c r="K34" s="237"/>
    </row>
    <row r="35" spans="2:11" s="1" customFormat="1" ht="15" customHeight="1">
      <c r="B35" s="240"/>
      <c r="C35" s="241"/>
      <c r="D35" s="367" t="s">
        <v>1066</v>
      </c>
      <c r="E35" s="367"/>
      <c r="F35" s="367"/>
      <c r="G35" s="367"/>
      <c r="H35" s="367"/>
      <c r="I35" s="367"/>
      <c r="J35" s="367"/>
      <c r="K35" s="237"/>
    </row>
    <row r="36" spans="2:11" s="1" customFormat="1" ht="15" customHeight="1">
      <c r="B36" s="240"/>
      <c r="C36" s="241"/>
      <c r="D36" s="239"/>
      <c r="E36" s="242" t="s">
        <v>110</v>
      </c>
      <c r="F36" s="239"/>
      <c r="G36" s="367" t="s">
        <v>1067</v>
      </c>
      <c r="H36" s="367"/>
      <c r="I36" s="367"/>
      <c r="J36" s="367"/>
      <c r="K36" s="237"/>
    </row>
    <row r="37" spans="2:11" s="1" customFormat="1" ht="30.75" customHeight="1">
      <c r="B37" s="240"/>
      <c r="C37" s="241"/>
      <c r="D37" s="239"/>
      <c r="E37" s="242" t="s">
        <v>1068</v>
      </c>
      <c r="F37" s="239"/>
      <c r="G37" s="367" t="s">
        <v>1069</v>
      </c>
      <c r="H37" s="367"/>
      <c r="I37" s="367"/>
      <c r="J37" s="367"/>
      <c r="K37" s="237"/>
    </row>
    <row r="38" spans="2:11" s="1" customFormat="1" ht="15" customHeight="1">
      <c r="B38" s="240"/>
      <c r="C38" s="241"/>
      <c r="D38" s="239"/>
      <c r="E38" s="242" t="s">
        <v>54</v>
      </c>
      <c r="F38" s="239"/>
      <c r="G38" s="367" t="s">
        <v>1070</v>
      </c>
      <c r="H38" s="367"/>
      <c r="I38" s="367"/>
      <c r="J38" s="367"/>
      <c r="K38" s="237"/>
    </row>
    <row r="39" spans="2:11" s="1" customFormat="1" ht="15" customHeight="1">
      <c r="B39" s="240"/>
      <c r="C39" s="241"/>
      <c r="D39" s="239"/>
      <c r="E39" s="242" t="s">
        <v>55</v>
      </c>
      <c r="F39" s="239"/>
      <c r="G39" s="367" t="s">
        <v>1071</v>
      </c>
      <c r="H39" s="367"/>
      <c r="I39" s="367"/>
      <c r="J39" s="367"/>
      <c r="K39" s="237"/>
    </row>
    <row r="40" spans="2:11" s="1" customFormat="1" ht="15" customHeight="1">
      <c r="B40" s="240"/>
      <c r="C40" s="241"/>
      <c r="D40" s="239"/>
      <c r="E40" s="242" t="s">
        <v>111</v>
      </c>
      <c r="F40" s="239"/>
      <c r="G40" s="367" t="s">
        <v>1072</v>
      </c>
      <c r="H40" s="367"/>
      <c r="I40" s="367"/>
      <c r="J40" s="367"/>
      <c r="K40" s="237"/>
    </row>
    <row r="41" spans="2:11" s="1" customFormat="1" ht="15" customHeight="1">
      <c r="B41" s="240"/>
      <c r="C41" s="241"/>
      <c r="D41" s="239"/>
      <c r="E41" s="242" t="s">
        <v>112</v>
      </c>
      <c r="F41" s="239"/>
      <c r="G41" s="367" t="s">
        <v>1073</v>
      </c>
      <c r="H41" s="367"/>
      <c r="I41" s="367"/>
      <c r="J41" s="367"/>
      <c r="K41" s="237"/>
    </row>
    <row r="42" spans="2:11" s="1" customFormat="1" ht="15" customHeight="1">
      <c r="B42" s="240"/>
      <c r="C42" s="241"/>
      <c r="D42" s="239"/>
      <c r="E42" s="242" t="s">
        <v>1074</v>
      </c>
      <c r="F42" s="239"/>
      <c r="G42" s="367" t="s">
        <v>1075</v>
      </c>
      <c r="H42" s="367"/>
      <c r="I42" s="367"/>
      <c r="J42" s="367"/>
      <c r="K42" s="237"/>
    </row>
    <row r="43" spans="2:11" s="1" customFormat="1" ht="15" customHeight="1">
      <c r="B43" s="240"/>
      <c r="C43" s="241"/>
      <c r="D43" s="239"/>
      <c r="E43" s="242"/>
      <c r="F43" s="239"/>
      <c r="G43" s="367" t="s">
        <v>1076</v>
      </c>
      <c r="H43" s="367"/>
      <c r="I43" s="367"/>
      <c r="J43" s="367"/>
      <c r="K43" s="237"/>
    </row>
    <row r="44" spans="2:11" s="1" customFormat="1" ht="15" customHeight="1">
      <c r="B44" s="240"/>
      <c r="C44" s="241"/>
      <c r="D44" s="239"/>
      <c r="E44" s="242" t="s">
        <v>1077</v>
      </c>
      <c r="F44" s="239"/>
      <c r="G44" s="367" t="s">
        <v>1078</v>
      </c>
      <c r="H44" s="367"/>
      <c r="I44" s="367"/>
      <c r="J44" s="367"/>
      <c r="K44" s="237"/>
    </row>
    <row r="45" spans="2:11" s="1" customFormat="1" ht="15" customHeight="1">
      <c r="B45" s="240"/>
      <c r="C45" s="241"/>
      <c r="D45" s="239"/>
      <c r="E45" s="242" t="s">
        <v>114</v>
      </c>
      <c r="F45" s="239"/>
      <c r="G45" s="367" t="s">
        <v>1079</v>
      </c>
      <c r="H45" s="367"/>
      <c r="I45" s="367"/>
      <c r="J45" s="367"/>
      <c r="K45" s="237"/>
    </row>
    <row r="46" spans="2:11" s="1" customFormat="1" ht="12.75" customHeight="1">
      <c r="B46" s="240"/>
      <c r="C46" s="241"/>
      <c r="D46" s="239"/>
      <c r="E46" s="239"/>
      <c r="F46" s="239"/>
      <c r="G46" s="239"/>
      <c r="H46" s="239"/>
      <c r="I46" s="239"/>
      <c r="J46" s="239"/>
      <c r="K46" s="237"/>
    </row>
    <row r="47" spans="2:11" s="1" customFormat="1" ht="15" customHeight="1">
      <c r="B47" s="240"/>
      <c r="C47" s="241"/>
      <c r="D47" s="367" t="s">
        <v>1080</v>
      </c>
      <c r="E47" s="367"/>
      <c r="F47" s="367"/>
      <c r="G47" s="367"/>
      <c r="H47" s="367"/>
      <c r="I47" s="367"/>
      <c r="J47" s="367"/>
      <c r="K47" s="237"/>
    </row>
    <row r="48" spans="2:11" s="1" customFormat="1" ht="15" customHeight="1">
      <c r="B48" s="240"/>
      <c r="C48" s="241"/>
      <c r="D48" s="241"/>
      <c r="E48" s="367" t="s">
        <v>1081</v>
      </c>
      <c r="F48" s="367"/>
      <c r="G48" s="367"/>
      <c r="H48" s="367"/>
      <c r="I48" s="367"/>
      <c r="J48" s="367"/>
      <c r="K48" s="237"/>
    </row>
    <row r="49" spans="2:11" s="1" customFormat="1" ht="15" customHeight="1">
      <c r="B49" s="240"/>
      <c r="C49" s="241"/>
      <c r="D49" s="241"/>
      <c r="E49" s="367" t="s">
        <v>1082</v>
      </c>
      <c r="F49" s="367"/>
      <c r="G49" s="367"/>
      <c r="H49" s="367"/>
      <c r="I49" s="367"/>
      <c r="J49" s="367"/>
      <c r="K49" s="237"/>
    </row>
    <row r="50" spans="2:11" s="1" customFormat="1" ht="15" customHeight="1">
      <c r="B50" s="240"/>
      <c r="C50" s="241"/>
      <c r="D50" s="241"/>
      <c r="E50" s="367" t="s">
        <v>1083</v>
      </c>
      <c r="F50" s="367"/>
      <c r="G50" s="367"/>
      <c r="H50" s="367"/>
      <c r="I50" s="367"/>
      <c r="J50" s="367"/>
      <c r="K50" s="237"/>
    </row>
    <row r="51" spans="2:11" s="1" customFormat="1" ht="15" customHeight="1">
      <c r="B51" s="240"/>
      <c r="C51" s="241"/>
      <c r="D51" s="367" t="s">
        <v>1084</v>
      </c>
      <c r="E51" s="367"/>
      <c r="F51" s="367"/>
      <c r="G51" s="367"/>
      <c r="H51" s="367"/>
      <c r="I51" s="367"/>
      <c r="J51" s="367"/>
      <c r="K51" s="237"/>
    </row>
    <row r="52" spans="2:11" s="1" customFormat="1" ht="25.5" customHeight="1">
      <c r="B52" s="236"/>
      <c r="C52" s="368" t="s">
        <v>1085</v>
      </c>
      <c r="D52" s="368"/>
      <c r="E52" s="368"/>
      <c r="F52" s="368"/>
      <c r="G52" s="368"/>
      <c r="H52" s="368"/>
      <c r="I52" s="368"/>
      <c r="J52" s="368"/>
      <c r="K52" s="237"/>
    </row>
    <row r="53" spans="2:11" s="1" customFormat="1" ht="5.25" customHeight="1">
      <c r="B53" s="236"/>
      <c r="C53" s="238"/>
      <c r="D53" s="238"/>
      <c r="E53" s="238"/>
      <c r="F53" s="238"/>
      <c r="G53" s="238"/>
      <c r="H53" s="238"/>
      <c r="I53" s="238"/>
      <c r="J53" s="238"/>
      <c r="K53" s="237"/>
    </row>
    <row r="54" spans="2:11" s="1" customFormat="1" ht="15" customHeight="1">
      <c r="B54" s="236"/>
      <c r="C54" s="367" t="s">
        <v>1086</v>
      </c>
      <c r="D54" s="367"/>
      <c r="E54" s="367"/>
      <c r="F54" s="367"/>
      <c r="G54" s="367"/>
      <c r="H54" s="367"/>
      <c r="I54" s="367"/>
      <c r="J54" s="367"/>
      <c r="K54" s="237"/>
    </row>
    <row r="55" spans="2:11" s="1" customFormat="1" ht="15" customHeight="1">
      <c r="B55" s="236"/>
      <c r="C55" s="367" t="s">
        <v>1087</v>
      </c>
      <c r="D55" s="367"/>
      <c r="E55" s="367"/>
      <c r="F55" s="367"/>
      <c r="G55" s="367"/>
      <c r="H55" s="367"/>
      <c r="I55" s="367"/>
      <c r="J55" s="367"/>
      <c r="K55" s="237"/>
    </row>
    <row r="56" spans="2:11" s="1" customFormat="1" ht="12.75" customHeight="1">
      <c r="B56" s="236"/>
      <c r="C56" s="239"/>
      <c r="D56" s="239"/>
      <c r="E56" s="239"/>
      <c r="F56" s="239"/>
      <c r="G56" s="239"/>
      <c r="H56" s="239"/>
      <c r="I56" s="239"/>
      <c r="J56" s="239"/>
      <c r="K56" s="237"/>
    </row>
    <row r="57" spans="2:11" s="1" customFormat="1" ht="15" customHeight="1">
      <c r="B57" s="236"/>
      <c r="C57" s="367" t="s">
        <v>1088</v>
      </c>
      <c r="D57" s="367"/>
      <c r="E57" s="367"/>
      <c r="F57" s="367"/>
      <c r="G57" s="367"/>
      <c r="H57" s="367"/>
      <c r="I57" s="367"/>
      <c r="J57" s="367"/>
      <c r="K57" s="237"/>
    </row>
    <row r="58" spans="2:11" s="1" customFormat="1" ht="15" customHeight="1">
      <c r="B58" s="236"/>
      <c r="C58" s="241"/>
      <c r="D58" s="367" t="s">
        <v>1089</v>
      </c>
      <c r="E58" s="367"/>
      <c r="F58" s="367"/>
      <c r="G58" s="367"/>
      <c r="H58" s="367"/>
      <c r="I58" s="367"/>
      <c r="J58" s="367"/>
      <c r="K58" s="237"/>
    </row>
    <row r="59" spans="2:11" s="1" customFormat="1" ht="15" customHeight="1">
      <c r="B59" s="236"/>
      <c r="C59" s="241"/>
      <c r="D59" s="367" t="s">
        <v>1090</v>
      </c>
      <c r="E59" s="367"/>
      <c r="F59" s="367"/>
      <c r="G59" s="367"/>
      <c r="H59" s="367"/>
      <c r="I59" s="367"/>
      <c r="J59" s="367"/>
      <c r="K59" s="237"/>
    </row>
    <row r="60" spans="2:11" s="1" customFormat="1" ht="15" customHeight="1">
      <c r="B60" s="236"/>
      <c r="C60" s="241"/>
      <c r="D60" s="367" t="s">
        <v>1091</v>
      </c>
      <c r="E60" s="367"/>
      <c r="F60" s="367"/>
      <c r="G60" s="367"/>
      <c r="H60" s="367"/>
      <c r="I60" s="367"/>
      <c r="J60" s="367"/>
      <c r="K60" s="237"/>
    </row>
    <row r="61" spans="2:11" s="1" customFormat="1" ht="15" customHeight="1">
      <c r="B61" s="236"/>
      <c r="C61" s="241"/>
      <c r="D61" s="367" t="s">
        <v>1092</v>
      </c>
      <c r="E61" s="367"/>
      <c r="F61" s="367"/>
      <c r="G61" s="367"/>
      <c r="H61" s="367"/>
      <c r="I61" s="367"/>
      <c r="J61" s="367"/>
      <c r="K61" s="237"/>
    </row>
    <row r="62" spans="2:11" s="1" customFormat="1" ht="15" customHeight="1">
      <c r="B62" s="236"/>
      <c r="C62" s="241"/>
      <c r="D62" s="370" t="s">
        <v>1093</v>
      </c>
      <c r="E62" s="370"/>
      <c r="F62" s="370"/>
      <c r="G62" s="370"/>
      <c r="H62" s="370"/>
      <c r="I62" s="370"/>
      <c r="J62" s="370"/>
      <c r="K62" s="237"/>
    </row>
    <row r="63" spans="2:11" s="1" customFormat="1" ht="15" customHeight="1">
      <c r="B63" s="236"/>
      <c r="C63" s="241"/>
      <c r="D63" s="367" t="s">
        <v>1094</v>
      </c>
      <c r="E63" s="367"/>
      <c r="F63" s="367"/>
      <c r="G63" s="367"/>
      <c r="H63" s="367"/>
      <c r="I63" s="367"/>
      <c r="J63" s="367"/>
      <c r="K63" s="237"/>
    </row>
    <row r="64" spans="2:11" s="1" customFormat="1" ht="12.75" customHeight="1">
      <c r="B64" s="236"/>
      <c r="C64" s="241"/>
      <c r="D64" s="241"/>
      <c r="E64" s="244"/>
      <c r="F64" s="241"/>
      <c r="G64" s="241"/>
      <c r="H64" s="241"/>
      <c r="I64" s="241"/>
      <c r="J64" s="241"/>
      <c r="K64" s="237"/>
    </row>
    <row r="65" spans="2:11" s="1" customFormat="1" ht="15" customHeight="1">
      <c r="B65" s="236"/>
      <c r="C65" s="241"/>
      <c r="D65" s="367" t="s">
        <v>1095</v>
      </c>
      <c r="E65" s="367"/>
      <c r="F65" s="367"/>
      <c r="G65" s="367"/>
      <c r="H65" s="367"/>
      <c r="I65" s="367"/>
      <c r="J65" s="367"/>
      <c r="K65" s="237"/>
    </row>
    <row r="66" spans="2:11" s="1" customFormat="1" ht="15" customHeight="1">
      <c r="B66" s="236"/>
      <c r="C66" s="241"/>
      <c r="D66" s="370" t="s">
        <v>1096</v>
      </c>
      <c r="E66" s="370"/>
      <c r="F66" s="370"/>
      <c r="G66" s="370"/>
      <c r="H66" s="370"/>
      <c r="I66" s="370"/>
      <c r="J66" s="370"/>
      <c r="K66" s="237"/>
    </row>
    <row r="67" spans="2:11" s="1" customFormat="1" ht="15" customHeight="1">
      <c r="B67" s="236"/>
      <c r="C67" s="241"/>
      <c r="D67" s="367" t="s">
        <v>1097</v>
      </c>
      <c r="E67" s="367"/>
      <c r="F67" s="367"/>
      <c r="G67" s="367"/>
      <c r="H67" s="367"/>
      <c r="I67" s="367"/>
      <c r="J67" s="367"/>
      <c r="K67" s="237"/>
    </row>
    <row r="68" spans="2:11" s="1" customFormat="1" ht="15" customHeight="1">
      <c r="B68" s="236"/>
      <c r="C68" s="241"/>
      <c r="D68" s="367" t="s">
        <v>1098</v>
      </c>
      <c r="E68" s="367"/>
      <c r="F68" s="367"/>
      <c r="G68" s="367"/>
      <c r="H68" s="367"/>
      <c r="I68" s="367"/>
      <c r="J68" s="367"/>
      <c r="K68" s="237"/>
    </row>
    <row r="69" spans="2:11" s="1" customFormat="1" ht="15" customHeight="1">
      <c r="B69" s="236"/>
      <c r="C69" s="241"/>
      <c r="D69" s="367" t="s">
        <v>1099</v>
      </c>
      <c r="E69" s="367"/>
      <c r="F69" s="367"/>
      <c r="G69" s="367"/>
      <c r="H69" s="367"/>
      <c r="I69" s="367"/>
      <c r="J69" s="367"/>
      <c r="K69" s="237"/>
    </row>
    <row r="70" spans="2:11" s="1" customFormat="1" ht="15" customHeight="1">
      <c r="B70" s="236"/>
      <c r="C70" s="241"/>
      <c r="D70" s="367" t="s">
        <v>1100</v>
      </c>
      <c r="E70" s="367"/>
      <c r="F70" s="367"/>
      <c r="G70" s="367"/>
      <c r="H70" s="367"/>
      <c r="I70" s="367"/>
      <c r="J70" s="367"/>
      <c r="K70" s="237"/>
    </row>
    <row r="71" spans="2:11" s="1" customFormat="1" ht="12.75" customHeight="1">
      <c r="B71" s="245"/>
      <c r="C71" s="246"/>
      <c r="D71" s="246"/>
      <c r="E71" s="246"/>
      <c r="F71" s="246"/>
      <c r="G71" s="246"/>
      <c r="H71" s="246"/>
      <c r="I71" s="246"/>
      <c r="J71" s="246"/>
      <c r="K71" s="247"/>
    </row>
    <row r="72" spans="2:11" s="1" customFormat="1" ht="18.75" customHeight="1">
      <c r="B72" s="248"/>
      <c r="C72" s="248"/>
      <c r="D72" s="248"/>
      <c r="E72" s="248"/>
      <c r="F72" s="248"/>
      <c r="G72" s="248"/>
      <c r="H72" s="248"/>
      <c r="I72" s="248"/>
      <c r="J72" s="248"/>
      <c r="K72" s="249"/>
    </row>
    <row r="73" spans="2:11" s="1" customFormat="1" ht="18.75" customHeight="1">
      <c r="B73" s="249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2:11" s="1" customFormat="1" ht="7.5" customHeight="1">
      <c r="B74" s="250"/>
      <c r="C74" s="251"/>
      <c r="D74" s="251"/>
      <c r="E74" s="251"/>
      <c r="F74" s="251"/>
      <c r="G74" s="251"/>
      <c r="H74" s="251"/>
      <c r="I74" s="251"/>
      <c r="J74" s="251"/>
      <c r="K74" s="252"/>
    </row>
    <row r="75" spans="2:11" s="1" customFormat="1" ht="45" customHeight="1">
      <c r="B75" s="253"/>
      <c r="C75" s="371" t="s">
        <v>1101</v>
      </c>
      <c r="D75" s="371"/>
      <c r="E75" s="371"/>
      <c r="F75" s="371"/>
      <c r="G75" s="371"/>
      <c r="H75" s="371"/>
      <c r="I75" s="371"/>
      <c r="J75" s="371"/>
      <c r="K75" s="254"/>
    </row>
    <row r="76" spans="2:11" s="1" customFormat="1" ht="17.25" customHeight="1">
      <c r="B76" s="253"/>
      <c r="C76" s="255" t="s">
        <v>1102</v>
      </c>
      <c r="D76" s="255"/>
      <c r="E76" s="255"/>
      <c r="F76" s="255" t="s">
        <v>1103</v>
      </c>
      <c r="G76" s="256"/>
      <c r="H76" s="255" t="s">
        <v>55</v>
      </c>
      <c r="I76" s="255" t="s">
        <v>58</v>
      </c>
      <c r="J76" s="255" t="s">
        <v>1104</v>
      </c>
      <c r="K76" s="254"/>
    </row>
    <row r="77" spans="2:11" s="1" customFormat="1" ht="17.25" customHeight="1">
      <c r="B77" s="253"/>
      <c r="C77" s="257" t="s">
        <v>1105</v>
      </c>
      <c r="D77" s="257"/>
      <c r="E77" s="257"/>
      <c r="F77" s="258" t="s">
        <v>1106</v>
      </c>
      <c r="G77" s="259"/>
      <c r="H77" s="257"/>
      <c r="I77" s="257"/>
      <c r="J77" s="257" t="s">
        <v>1107</v>
      </c>
      <c r="K77" s="254"/>
    </row>
    <row r="78" spans="2:11" s="1" customFormat="1" ht="5.25" customHeight="1">
      <c r="B78" s="253"/>
      <c r="C78" s="260"/>
      <c r="D78" s="260"/>
      <c r="E78" s="260"/>
      <c r="F78" s="260"/>
      <c r="G78" s="261"/>
      <c r="H78" s="260"/>
      <c r="I78" s="260"/>
      <c r="J78" s="260"/>
      <c r="K78" s="254"/>
    </row>
    <row r="79" spans="2:11" s="1" customFormat="1" ht="15" customHeight="1">
      <c r="B79" s="253"/>
      <c r="C79" s="242" t="s">
        <v>54</v>
      </c>
      <c r="D79" s="262"/>
      <c r="E79" s="262"/>
      <c r="F79" s="263" t="s">
        <v>1108</v>
      </c>
      <c r="G79" s="264"/>
      <c r="H79" s="242" t="s">
        <v>1109</v>
      </c>
      <c r="I79" s="242" t="s">
        <v>1110</v>
      </c>
      <c r="J79" s="242">
        <v>20</v>
      </c>
      <c r="K79" s="254"/>
    </row>
    <row r="80" spans="2:11" s="1" customFormat="1" ht="15" customHeight="1">
      <c r="B80" s="253"/>
      <c r="C80" s="242" t="s">
        <v>1111</v>
      </c>
      <c r="D80" s="242"/>
      <c r="E80" s="242"/>
      <c r="F80" s="263" t="s">
        <v>1108</v>
      </c>
      <c r="G80" s="264"/>
      <c r="H80" s="242" t="s">
        <v>1112</v>
      </c>
      <c r="I80" s="242" t="s">
        <v>1110</v>
      </c>
      <c r="J80" s="242">
        <v>120</v>
      </c>
      <c r="K80" s="254"/>
    </row>
    <row r="81" spans="2:11" s="1" customFormat="1" ht="15" customHeight="1">
      <c r="B81" s="265"/>
      <c r="C81" s="242" t="s">
        <v>1113</v>
      </c>
      <c r="D81" s="242"/>
      <c r="E81" s="242"/>
      <c r="F81" s="263" t="s">
        <v>1114</v>
      </c>
      <c r="G81" s="264"/>
      <c r="H81" s="242" t="s">
        <v>1115</v>
      </c>
      <c r="I81" s="242" t="s">
        <v>1110</v>
      </c>
      <c r="J81" s="242">
        <v>50</v>
      </c>
      <c r="K81" s="254"/>
    </row>
    <row r="82" spans="2:11" s="1" customFormat="1" ht="15" customHeight="1">
      <c r="B82" s="265"/>
      <c r="C82" s="242" t="s">
        <v>1116</v>
      </c>
      <c r="D82" s="242"/>
      <c r="E82" s="242"/>
      <c r="F82" s="263" t="s">
        <v>1108</v>
      </c>
      <c r="G82" s="264"/>
      <c r="H82" s="242" t="s">
        <v>1117</v>
      </c>
      <c r="I82" s="242" t="s">
        <v>1118</v>
      </c>
      <c r="J82" s="242"/>
      <c r="K82" s="254"/>
    </row>
    <row r="83" spans="2:11" s="1" customFormat="1" ht="15" customHeight="1">
      <c r="B83" s="265"/>
      <c r="C83" s="266" t="s">
        <v>1119</v>
      </c>
      <c r="D83" s="266"/>
      <c r="E83" s="266"/>
      <c r="F83" s="267" t="s">
        <v>1114</v>
      </c>
      <c r="G83" s="266"/>
      <c r="H83" s="266" t="s">
        <v>1120</v>
      </c>
      <c r="I83" s="266" t="s">
        <v>1110</v>
      </c>
      <c r="J83" s="266">
        <v>15</v>
      </c>
      <c r="K83" s="254"/>
    </row>
    <row r="84" spans="2:11" s="1" customFormat="1" ht="15" customHeight="1">
      <c r="B84" s="265"/>
      <c r="C84" s="266" t="s">
        <v>1121</v>
      </c>
      <c r="D84" s="266"/>
      <c r="E84" s="266"/>
      <c r="F84" s="267" t="s">
        <v>1114</v>
      </c>
      <c r="G84" s="266"/>
      <c r="H84" s="266" t="s">
        <v>1122</v>
      </c>
      <c r="I84" s="266" t="s">
        <v>1110</v>
      </c>
      <c r="J84" s="266">
        <v>15</v>
      </c>
      <c r="K84" s="254"/>
    </row>
    <row r="85" spans="2:11" s="1" customFormat="1" ht="15" customHeight="1">
      <c r="B85" s="265"/>
      <c r="C85" s="266" t="s">
        <v>1123</v>
      </c>
      <c r="D85" s="266"/>
      <c r="E85" s="266"/>
      <c r="F85" s="267" t="s">
        <v>1114</v>
      </c>
      <c r="G85" s="266"/>
      <c r="H85" s="266" t="s">
        <v>1124</v>
      </c>
      <c r="I85" s="266" t="s">
        <v>1110</v>
      </c>
      <c r="J85" s="266">
        <v>20</v>
      </c>
      <c r="K85" s="254"/>
    </row>
    <row r="86" spans="2:11" s="1" customFormat="1" ht="15" customHeight="1">
      <c r="B86" s="265"/>
      <c r="C86" s="266" t="s">
        <v>1125</v>
      </c>
      <c r="D86" s="266"/>
      <c r="E86" s="266"/>
      <c r="F86" s="267" t="s">
        <v>1114</v>
      </c>
      <c r="G86" s="266"/>
      <c r="H86" s="266" t="s">
        <v>1126</v>
      </c>
      <c r="I86" s="266" t="s">
        <v>1110</v>
      </c>
      <c r="J86" s="266">
        <v>20</v>
      </c>
      <c r="K86" s="254"/>
    </row>
    <row r="87" spans="2:11" s="1" customFormat="1" ht="15" customHeight="1">
      <c r="B87" s="265"/>
      <c r="C87" s="242" t="s">
        <v>1127</v>
      </c>
      <c r="D87" s="242"/>
      <c r="E87" s="242"/>
      <c r="F87" s="263" t="s">
        <v>1114</v>
      </c>
      <c r="G87" s="264"/>
      <c r="H87" s="242" t="s">
        <v>1128</v>
      </c>
      <c r="I87" s="242" t="s">
        <v>1110</v>
      </c>
      <c r="J87" s="242">
        <v>50</v>
      </c>
      <c r="K87" s="254"/>
    </row>
    <row r="88" spans="2:11" s="1" customFormat="1" ht="15" customHeight="1">
      <c r="B88" s="265"/>
      <c r="C88" s="242" t="s">
        <v>1129</v>
      </c>
      <c r="D88" s="242"/>
      <c r="E88" s="242"/>
      <c r="F88" s="263" t="s">
        <v>1114</v>
      </c>
      <c r="G88" s="264"/>
      <c r="H88" s="242" t="s">
        <v>1130</v>
      </c>
      <c r="I88" s="242" t="s">
        <v>1110</v>
      </c>
      <c r="J88" s="242">
        <v>20</v>
      </c>
      <c r="K88" s="254"/>
    </row>
    <row r="89" spans="2:11" s="1" customFormat="1" ht="15" customHeight="1">
      <c r="B89" s="265"/>
      <c r="C89" s="242" t="s">
        <v>1131</v>
      </c>
      <c r="D89" s="242"/>
      <c r="E89" s="242"/>
      <c r="F89" s="263" t="s">
        <v>1114</v>
      </c>
      <c r="G89" s="264"/>
      <c r="H89" s="242" t="s">
        <v>1132</v>
      </c>
      <c r="I89" s="242" t="s">
        <v>1110</v>
      </c>
      <c r="J89" s="242">
        <v>20</v>
      </c>
      <c r="K89" s="254"/>
    </row>
    <row r="90" spans="2:11" s="1" customFormat="1" ht="15" customHeight="1">
      <c r="B90" s="265"/>
      <c r="C90" s="242" t="s">
        <v>1133</v>
      </c>
      <c r="D90" s="242"/>
      <c r="E90" s="242"/>
      <c r="F90" s="263" t="s">
        <v>1114</v>
      </c>
      <c r="G90" s="264"/>
      <c r="H90" s="242" t="s">
        <v>1134</v>
      </c>
      <c r="I90" s="242" t="s">
        <v>1110</v>
      </c>
      <c r="J90" s="242">
        <v>50</v>
      </c>
      <c r="K90" s="254"/>
    </row>
    <row r="91" spans="2:11" s="1" customFormat="1" ht="15" customHeight="1">
      <c r="B91" s="265"/>
      <c r="C91" s="242" t="s">
        <v>1135</v>
      </c>
      <c r="D91" s="242"/>
      <c r="E91" s="242"/>
      <c r="F91" s="263" t="s">
        <v>1114</v>
      </c>
      <c r="G91" s="264"/>
      <c r="H91" s="242" t="s">
        <v>1135</v>
      </c>
      <c r="I91" s="242" t="s">
        <v>1110</v>
      </c>
      <c r="J91" s="242">
        <v>50</v>
      </c>
      <c r="K91" s="254"/>
    </row>
    <row r="92" spans="2:11" s="1" customFormat="1" ht="15" customHeight="1">
      <c r="B92" s="265"/>
      <c r="C92" s="242" t="s">
        <v>1136</v>
      </c>
      <c r="D92" s="242"/>
      <c r="E92" s="242"/>
      <c r="F92" s="263" t="s">
        <v>1114</v>
      </c>
      <c r="G92" s="264"/>
      <c r="H92" s="242" t="s">
        <v>1137</v>
      </c>
      <c r="I92" s="242" t="s">
        <v>1110</v>
      </c>
      <c r="J92" s="242">
        <v>255</v>
      </c>
      <c r="K92" s="254"/>
    </row>
    <row r="93" spans="2:11" s="1" customFormat="1" ht="15" customHeight="1">
      <c r="B93" s="265"/>
      <c r="C93" s="242" t="s">
        <v>1138</v>
      </c>
      <c r="D93" s="242"/>
      <c r="E93" s="242"/>
      <c r="F93" s="263" t="s">
        <v>1108</v>
      </c>
      <c r="G93" s="264"/>
      <c r="H93" s="242" t="s">
        <v>1139</v>
      </c>
      <c r="I93" s="242" t="s">
        <v>1140</v>
      </c>
      <c r="J93" s="242"/>
      <c r="K93" s="254"/>
    </row>
    <row r="94" spans="2:11" s="1" customFormat="1" ht="15" customHeight="1">
      <c r="B94" s="265"/>
      <c r="C94" s="242" t="s">
        <v>1141</v>
      </c>
      <c r="D94" s="242"/>
      <c r="E94" s="242"/>
      <c r="F94" s="263" t="s">
        <v>1108</v>
      </c>
      <c r="G94" s="264"/>
      <c r="H94" s="242" t="s">
        <v>1142</v>
      </c>
      <c r="I94" s="242" t="s">
        <v>1143</v>
      </c>
      <c r="J94" s="242"/>
      <c r="K94" s="254"/>
    </row>
    <row r="95" spans="2:11" s="1" customFormat="1" ht="15" customHeight="1">
      <c r="B95" s="265"/>
      <c r="C95" s="242" t="s">
        <v>1144</v>
      </c>
      <c r="D95" s="242"/>
      <c r="E95" s="242"/>
      <c r="F95" s="263" t="s">
        <v>1108</v>
      </c>
      <c r="G95" s="264"/>
      <c r="H95" s="242" t="s">
        <v>1144</v>
      </c>
      <c r="I95" s="242" t="s">
        <v>1143</v>
      </c>
      <c r="J95" s="242"/>
      <c r="K95" s="254"/>
    </row>
    <row r="96" spans="2:11" s="1" customFormat="1" ht="15" customHeight="1">
      <c r="B96" s="265"/>
      <c r="C96" s="242" t="s">
        <v>39</v>
      </c>
      <c r="D96" s="242"/>
      <c r="E96" s="242"/>
      <c r="F96" s="263" t="s">
        <v>1108</v>
      </c>
      <c r="G96" s="264"/>
      <c r="H96" s="242" t="s">
        <v>1145</v>
      </c>
      <c r="I96" s="242" t="s">
        <v>1143</v>
      </c>
      <c r="J96" s="242"/>
      <c r="K96" s="254"/>
    </row>
    <row r="97" spans="2:11" s="1" customFormat="1" ht="15" customHeight="1">
      <c r="B97" s="265"/>
      <c r="C97" s="242" t="s">
        <v>49</v>
      </c>
      <c r="D97" s="242"/>
      <c r="E97" s="242"/>
      <c r="F97" s="263" t="s">
        <v>1108</v>
      </c>
      <c r="G97" s="264"/>
      <c r="H97" s="242" t="s">
        <v>1146</v>
      </c>
      <c r="I97" s="242" t="s">
        <v>1143</v>
      </c>
      <c r="J97" s="242"/>
      <c r="K97" s="254"/>
    </row>
    <row r="98" spans="2:11" s="1" customFormat="1" ht="15" customHeight="1">
      <c r="B98" s="268"/>
      <c r="C98" s="269"/>
      <c r="D98" s="269"/>
      <c r="E98" s="269"/>
      <c r="F98" s="269"/>
      <c r="G98" s="269"/>
      <c r="H98" s="269"/>
      <c r="I98" s="269"/>
      <c r="J98" s="269"/>
      <c r="K98" s="270"/>
    </row>
    <row r="99" spans="2:11" s="1" customFormat="1" ht="18.75" customHeight="1">
      <c r="B99" s="271"/>
      <c r="C99" s="272"/>
      <c r="D99" s="272"/>
      <c r="E99" s="272"/>
      <c r="F99" s="272"/>
      <c r="G99" s="272"/>
      <c r="H99" s="272"/>
      <c r="I99" s="272"/>
      <c r="J99" s="272"/>
      <c r="K99" s="271"/>
    </row>
    <row r="100" spans="2:11" s="1" customFormat="1" ht="18.75" customHeight="1">
      <c r="B100" s="249"/>
      <c r="C100" s="249"/>
      <c r="D100" s="249"/>
      <c r="E100" s="249"/>
      <c r="F100" s="249"/>
      <c r="G100" s="249"/>
      <c r="H100" s="249"/>
      <c r="I100" s="249"/>
      <c r="J100" s="249"/>
      <c r="K100" s="249"/>
    </row>
    <row r="101" spans="2:11" s="1" customFormat="1" ht="7.5" customHeight="1">
      <c r="B101" s="250"/>
      <c r="C101" s="251"/>
      <c r="D101" s="251"/>
      <c r="E101" s="251"/>
      <c r="F101" s="251"/>
      <c r="G101" s="251"/>
      <c r="H101" s="251"/>
      <c r="I101" s="251"/>
      <c r="J101" s="251"/>
      <c r="K101" s="252"/>
    </row>
    <row r="102" spans="2:11" s="1" customFormat="1" ht="45" customHeight="1">
      <c r="B102" s="253"/>
      <c r="C102" s="371" t="s">
        <v>1147</v>
      </c>
      <c r="D102" s="371"/>
      <c r="E102" s="371"/>
      <c r="F102" s="371"/>
      <c r="G102" s="371"/>
      <c r="H102" s="371"/>
      <c r="I102" s="371"/>
      <c r="J102" s="371"/>
      <c r="K102" s="254"/>
    </row>
    <row r="103" spans="2:11" s="1" customFormat="1" ht="17.25" customHeight="1">
      <c r="B103" s="253"/>
      <c r="C103" s="255" t="s">
        <v>1102</v>
      </c>
      <c r="D103" s="255"/>
      <c r="E103" s="255"/>
      <c r="F103" s="255" t="s">
        <v>1103</v>
      </c>
      <c r="G103" s="256"/>
      <c r="H103" s="255" t="s">
        <v>55</v>
      </c>
      <c r="I103" s="255" t="s">
        <v>58</v>
      </c>
      <c r="J103" s="255" t="s">
        <v>1104</v>
      </c>
      <c r="K103" s="254"/>
    </row>
    <row r="104" spans="2:11" s="1" customFormat="1" ht="17.25" customHeight="1">
      <c r="B104" s="253"/>
      <c r="C104" s="257" t="s">
        <v>1105</v>
      </c>
      <c r="D104" s="257"/>
      <c r="E104" s="257"/>
      <c r="F104" s="258" t="s">
        <v>1106</v>
      </c>
      <c r="G104" s="259"/>
      <c r="H104" s="257"/>
      <c r="I104" s="257"/>
      <c r="J104" s="257" t="s">
        <v>1107</v>
      </c>
      <c r="K104" s="254"/>
    </row>
    <row r="105" spans="2:11" s="1" customFormat="1" ht="5.25" customHeight="1">
      <c r="B105" s="253"/>
      <c r="C105" s="255"/>
      <c r="D105" s="255"/>
      <c r="E105" s="255"/>
      <c r="F105" s="255"/>
      <c r="G105" s="273"/>
      <c r="H105" s="255"/>
      <c r="I105" s="255"/>
      <c r="J105" s="255"/>
      <c r="K105" s="254"/>
    </row>
    <row r="106" spans="2:11" s="1" customFormat="1" ht="15" customHeight="1">
      <c r="B106" s="253"/>
      <c r="C106" s="242" t="s">
        <v>54</v>
      </c>
      <c r="D106" s="262"/>
      <c r="E106" s="262"/>
      <c r="F106" s="263" t="s">
        <v>1108</v>
      </c>
      <c r="G106" s="242"/>
      <c r="H106" s="242" t="s">
        <v>1148</v>
      </c>
      <c r="I106" s="242" t="s">
        <v>1110</v>
      </c>
      <c r="J106" s="242">
        <v>20</v>
      </c>
      <c r="K106" s="254"/>
    </row>
    <row r="107" spans="2:11" s="1" customFormat="1" ht="15" customHeight="1">
      <c r="B107" s="253"/>
      <c r="C107" s="242" t="s">
        <v>1111</v>
      </c>
      <c r="D107" s="242"/>
      <c r="E107" s="242"/>
      <c r="F107" s="263" t="s">
        <v>1108</v>
      </c>
      <c r="G107" s="242"/>
      <c r="H107" s="242" t="s">
        <v>1148</v>
      </c>
      <c r="I107" s="242" t="s">
        <v>1110</v>
      </c>
      <c r="J107" s="242">
        <v>120</v>
      </c>
      <c r="K107" s="254"/>
    </row>
    <row r="108" spans="2:11" s="1" customFormat="1" ht="15" customHeight="1">
      <c r="B108" s="265"/>
      <c r="C108" s="242" t="s">
        <v>1113</v>
      </c>
      <c r="D108" s="242"/>
      <c r="E108" s="242"/>
      <c r="F108" s="263" t="s">
        <v>1114</v>
      </c>
      <c r="G108" s="242"/>
      <c r="H108" s="242" t="s">
        <v>1148</v>
      </c>
      <c r="I108" s="242" t="s">
        <v>1110</v>
      </c>
      <c r="J108" s="242">
        <v>50</v>
      </c>
      <c r="K108" s="254"/>
    </row>
    <row r="109" spans="2:11" s="1" customFormat="1" ht="15" customHeight="1">
      <c r="B109" s="265"/>
      <c r="C109" s="242" t="s">
        <v>1116</v>
      </c>
      <c r="D109" s="242"/>
      <c r="E109" s="242"/>
      <c r="F109" s="263" t="s">
        <v>1108</v>
      </c>
      <c r="G109" s="242"/>
      <c r="H109" s="242" t="s">
        <v>1148</v>
      </c>
      <c r="I109" s="242" t="s">
        <v>1118</v>
      </c>
      <c r="J109" s="242"/>
      <c r="K109" s="254"/>
    </row>
    <row r="110" spans="2:11" s="1" customFormat="1" ht="15" customHeight="1">
      <c r="B110" s="265"/>
      <c r="C110" s="242" t="s">
        <v>1127</v>
      </c>
      <c r="D110" s="242"/>
      <c r="E110" s="242"/>
      <c r="F110" s="263" t="s">
        <v>1114</v>
      </c>
      <c r="G110" s="242"/>
      <c r="H110" s="242" t="s">
        <v>1148</v>
      </c>
      <c r="I110" s="242" t="s">
        <v>1110</v>
      </c>
      <c r="J110" s="242">
        <v>50</v>
      </c>
      <c r="K110" s="254"/>
    </row>
    <row r="111" spans="2:11" s="1" customFormat="1" ht="15" customHeight="1">
      <c r="B111" s="265"/>
      <c r="C111" s="242" t="s">
        <v>1135</v>
      </c>
      <c r="D111" s="242"/>
      <c r="E111" s="242"/>
      <c r="F111" s="263" t="s">
        <v>1114</v>
      </c>
      <c r="G111" s="242"/>
      <c r="H111" s="242" t="s">
        <v>1148</v>
      </c>
      <c r="I111" s="242" t="s">
        <v>1110</v>
      </c>
      <c r="J111" s="242">
        <v>50</v>
      </c>
      <c r="K111" s="254"/>
    </row>
    <row r="112" spans="2:11" s="1" customFormat="1" ht="15" customHeight="1">
      <c r="B112" s="265"/>
      <c r="C112" s="242" t="s">
        <v>1133</v>
      </c>
      <c r="D112" s="242"/>
      <c r="E112" s="242"/>
      <c r="F112" s="263" t="s">
        <v>1114</v>
      </c>
      <c r="G112" s="242"/>
      <c r="H112" s="242" t="s">
        <v>1148</v>
      </c>
      <c r="I112" s="242" t="s">
        <v>1110</v>
      </c>
      <c r="J112" s="242">
        <v>50</v>
      </c>
      <c r="K112" s="254"/>
    </row>
    <row r="113" spans="2:11" s="1" customFormat="1" ht="15" customHeight="1">
      <c r="B113" s="265"/>
      <c r="C113" s="242" t="s">
        <v>54</v>
      </c>
      <c r="D113" s="242"/>
      <c r="E113" s="242"/>
      <c r="F113" s="263" t="s">
        <v>1108</v>
      </c>
      <c r="G113" s="242"/>
      <c r="H113" s="242" t="s">
        <v>1149</v>
      </c>
      <c r="I113" s="242" t="s">
        <v>1110</v>
      </c>
      <c r="J113" s="242">
        <v>20</v>
      </c>
      <c r="K113" s="254"/>
    </row>
    <row r="114" spans="2:11" s="1" customFormat="1" ht="15" customHeight="1">
      <c r="B114" s="265"/>
      <c r="C114" s="242" t="s">
        <v>1150</v>
      </c>
      <c r="D114" s="242"/>
      <c r="E114" s="242"/>
      <c r="F114" s="263" t="s">
        <v>1108</v>
      </c>
      <c r="G114" s="242"/>
      <c r="H114" s="242" t="s">
        <v>1151</v>
      </c>
      <c r="I114" s="242" t="s">
        <v>1110</v>
      </c>
      <c r="J114" s="242">
        <v>120</v>
      </c>
      <c r="K114" s="254"/>
    </row>
    <row r="115" spans="2:11" s="1" customFormat="1" ht="15" customHeight="1">
      <c r="B115" s="265"/>
      <c r="C115" s="242" t="s">
        <v>39</v>
      </c>
      <c r="D115" s="242"/>
      <c r="E115" s="242"/>
      <c r="F115" s="263" t="s">
        <v>1108</v>
      </c>
      <c r="G115" s="242"/>
      <c r="H115" s="242" t="s">
        <v>1152</v>
      </c>
      <c r="I115" s="242" t="s">
        <v>1143</v>
      </c>
      <c r="J115" s="242"/>
      <c r="K115" s="254"/>
    </row>
    <row r="116" spans="2:11" s="1" customFormat="1" ht="15" customHeight="1">
      <c r="B116" s="265"/>
      <c r="C116" s="242" t="s">
        <v>49</v>
      </c>
      <c r="D116" s="242"/>
      <c r="E116" s="242"/>
      <c r="F116" s="263" t="s">
        <v>1108</v>
      </c>
      <c r="G116" s="242"/>
      <c r="H116" s="242" t="s">
        <v>1153</v>
      </c>
      <c r="I116" s="242" t="s">
        <v>1143</v>
      </c>
      <c r="J116" s="242"/>
      <c r="K116" s="254"/>
    </row>
    <row r="117" spans="2:11" s="1" customFormat="1" ht="15" customHeight="1">
      <c r="B117" s="265"/>
      <c r="C117" s="242" t="s">
        <v>58</v>
      </c>
      <c r="D117" s="242"/>
      <c r="E117" s="242"/>
      <c r="F117" s="263" t="s">
        <v>1108</v>
      </c>
      <c r="G117" s="242"/>
      <c r="H117" s="242" t="s">
        <v>1154</v>
      </c>
      <c r="I117" s="242" t="s">
        <v>1155</v>
      </c>
      <c r="J117" s="242"/>
      <c r="K117" s="254"/>
    </row>
    <row r="118" spans="2:11" s="1" customFormat="1" ht="15" customHeight="1">
      <c r="B118" s="268"/>
      <c r="C118" s="274"/>
      <c r="D118" s="274"/>
      <c r="E118" s="274"/>
      <c r="F118" s="274"/>
      <c r="G118" s="274"/>
      <c r="H118" s="274"/>
      <c r="I118" s="274"/>
      <c r="J118" s="274"/>
      <c r="K118" s="270"/>
    </row>
    <row r="119" spans="2:11" s="1" customFormat="1" ht="18.75" customHeight="1">
      <c r="B119" s="275"/>
      <c r="C119" s="276"/>
      <c r="D119" s="276"/>
      <c r="E119" s="276"/>
      <c r="F119" s="277"/>
      <c r="G119" s="276"/>
      <c r="H119" s="276"/>
      <c r="I119" s="276"/>
      <c r="J119" s="276"/>
      <c r="K119" s="275"/>
    </row>
    <row r="120" spans="2:11" s="1" customFormat="1" ht="18.75" customHeight="1">
      <c r="B120" s="249"/>
      <c r="C120" s="249"/>
      <c r="D120" s="249"/>
      <c r="E120" s="249"/>
      <c r="F120" s="249"/>
      <c r="G120" s="249"/>
      <c r="H120" s="249"/>
      <c r="I120" s="249"/>
      <c r="J120" s="249"/>
      <c r="K120" s="249"/>
    </row>
    <row r="121" spans="2:11" s="1" customFormat="1" ht="7.5" customHeight="1">
      <c r="B121" s="278"/>
      <c r="C121" s="279"/>
      <c r="D121" s="279"/>
      <c r="E121" s="279"/>
      <c r="F121" s="279"/>
      <c r="G121" s="279"/>
      <c r="H121" s="279"/>
      <c r="I121" s="279"/>
      <c r="J121" s="279"/>
      <c r="K121" s="280"/>
    </row>
    <row r="122" spans="2:11" s="1" customFormat="1" ht="45" customHeight="1">
      <c r="B122" s="281"/>
      <c r="C122" s="369" t="s">
        <v>1156</v>
      </c>
      <c r="D122" s="369"/>
      <c r="E122" s="369"/>
      <c r="F122" s="369"/>
      <c r="G122" s="369"/>
      <c r="H122" s="369"/>
      <c r="I122" s="369"/>
      <c r="J122" s="369"/>
      <c r="K122" s="282"/>
    </row>
    <row r="123" spans="2:11" s="1" customFormat="1" ht="17.25" customHeight="1">
      <c r="B123" s="283"/>
      <c r="C123" s="255" t="s">
        <v>1102</v>
      </c>
      <c r="D123" s="255"/>
      <c r="E123" s="255"/>
      <c r="F123" s="255" t="s">
        <v>1103</v>
      </c>
      <c r="G123" s="256"/>
      <c r="H123" s="255" t="s">
        <v>55</v>
      </c>
      <c r="I123" s="255" t="s">
        <v>58</v>
      </c>
      <c r="J123" s="255" t="s">
        <v>1104</v>
      </c>
      <c r="K123" s="284"/>
    </row>
    <row r="124" spans="2:11" s="1" customFormat="1" ht="17.25" customHeight="1">
      <c r="B124" s="283"/>
      <c r="C124" s="257" t="s">
        <v>1105</v>
      </c>
      <c r="D124" s="257"/>
      <c r="E124" s="257"/>
      <c r="F124" s="258" t="s">
        <v>1106</v>
      </c>
      <c r="G124" s="259"/>
      <c r="H124" s="257"/>
      <c r="I124" s="257"/>
      <c r="J124" s="257" t="s">
        <v>1107</v>
      </c>
      <c r="K124" s="284"/>
    </row>
    <row r="125" spans="2:11" s="1" customFormat="1" ht="5.25" customHeight="1">
      <c r="B125" s="285"/>
      <c r="C125" s="260"/>
      <c r="D125" s="260"/>
      <c r="E125" s="260"/>
      <c r="F125" s="260"/>
      <c r="G125" s="286"/>
      <c r="H125" s="260"/>
      <c r="I125" s="260"/>
      <c r="J125" s="260"/>
      <c r="K125" s="287"/>
    </row>
    <row r="126" spans="2:11" s="1" customFormat="1" ht="15" customHeight="1">
      <c r="B126" s="285"/>
      <c r="C126" s="242" t="s">
        <v>1111</v>
      </c>
      <c r="D126" s="262"/>
      <c r="E126" s="262"/>
      <c r="F126" s="263" t="s">
        <v>1108</v>
      </c>
      <c r="G126" s="242"/>
      <c r="H126" s="242" t="s">
        <v>1148</v>
      </c>
      <c r="I126" s="242" t="s">
        <v>1110</v>
      </c>
      <c r="J126" s="242">
        <v>120</v>
      </c>
      <c r="K126" s="288"/>
    </row>
    <row r="127" spans="2:11" s="1" customFormat="1" ht="15" customHeight="1">
      <c r="B127" s="285"/>
      <c r="C127" s="242" t="s">
        <v>1157</v>
      </c>
      <c r="D127" s="242"/>
      <c r="E127" s="242"/>
      <c r="F127" s="263" t="s">
        <v>1108</v>
      </c>
      <c r="G127" s="242"/>
      <c r="H127" s="242" t="s">
        <v>1158</v>
      </c>
      <c r="I127" s="242" t="s">
        <v>1110</v>
      </c>
      <c r="J127" s="242" t="s">
        <v>1159</v>
      </c>
      <c r="K127" s="288"/>
    </row>
    <row r="128" spans="2:11" s="1" customFormat="1" ht="15" customHeight="1">
      <c r="B128" s="285"/>
      <c r="C128" s="242" t="s">
        <v>1056</v>
      </c>
      <c r="D128" s="242"/>
      <c r="E128" s="242"/>
      <c r="F128" s="263" t="s">
        <v>1108</v>
      </c>
      <c r="G128" s="242"/>
      <c r="H128" s="242" t="s">
        <v>1160</v>
      </c>
      <c r="I128" s="242" t="s">
        <v>1110</v>
      </c>
      <c r="J128" s="242" t="s">
        <v>1159</v>
      </c>
      <c r="K128" s="288"/>
    </row>
    <row r="129" spans="2:11" s="1" customFormat="1" ht="15" customHeight="1">
      <c r="B129" s="285"/>
      <c r="C129" s="242" t="s">
        <v>1119</v>
      </c>
      <c r="D129" s="242"/>
      <c r="E129" s="242"/>
      <c r="F129" s="263" t="s">
        <v>1114</v>
      </c>
      <c r="G129" s="242"/>
      <c r="H129" s="242" t="s">
        <v>1120</v>
      </c>
      <c r="I129" s="242" t="s">
        <v>1110</v>
      </c>
      <c r="J129" s="242">
        <v>15</v>
      </c>
      <c r="K129" s="288"/>
    </row>
    <row r="130" spans="2:11" s="1" customFormat="1" ht="15" customHeight="1">
      <c r="B130" s="285"/>
      <c r="C130" s="266" t="s">
        <v>1121</v>
      </c>
      <c r="D130" s="266"/>
      <c r="E130" s="266"/>
      <c r="F130" s="267" t="s">
        <v>1114</v>
      </c>
      <c r="G130" s="266"/>
      <c r="H130" s="266" t="s">
        <v>1122</v>
      </c>
      <c r="I130" s="266" t="s">
        <v>1110</v>
      </c>
      <c r="J130" s="266">
        <v>15</v>
      </c>
      <c r="K130" s="288"/>
    </row>
    <row r="131" spans="2:11" s="1" customFormat="1" ht="15" customHeight="1">
      <c r="B131" s="285"/>
      <c r="C131" s="266" t="s">
        <v>1123</v>
      </c>
      <c r="D131" s="266"/>
      <c r="E131" s="266"/>
      <c r="F131" s="267" t="s">
        <v>1114</v>
      </c>
      <c r="G131" s="266"/>
      <c r="H131" s="266" t="s">
        <v>1124</v>
      </c>
      <c r="I131" s="266" t="s">
        <v>1110</v>
      </c>
      <c r="J131" s="266">
        <v>20</v>
      </c>
      <c r="K131" s="288"/>
    </row>
    <row r="132" spans="2:11" s="1" customFormat="1" ht="15" customHeight="1">
      <c r="B132" s="285"/>
      <c r="C132" s="266" t="s">
        <v>1125</v>
      </c>
      <c r="D132" s="266"/>
      <c r="E132" s="266"/>
      <c r="F132" s="267" t="s">
        <v>1114</v>
      </c>
      <c r="G132" s="266"/>
      <c r="H132" s="266" t="s">
        <v>1126</v>
      </c>
      <c r="I132" s="266" t="s">
        <v>1110</v>
      </c>
      <c r="J132" s="266">
        <v>20</v>
      </c>
      <c r="K132" s="288"/>
    </row>
    <row r="133" spans="2:11" s="1" customFormat="1" ht="15" customHeight="1">
      <c r="B133" s="285"/>
      <c r="C133" s="242" t="s">
        <v>1113</v>
      </c>
      <c r="D133" s="242"/>
      <c r="E133" s="242"/>
      <c r="F133" s="263" t="s">
        <v>1114</v>
      </c>
      <c r="G133" s="242"/>
      <c r="H133" s="242" t="s">
        <v>1148</v>
      </c>
      <c r="I133" s="242" t="s">
        <v>1110</v>
      </c>
      <c r="J133" s="242">
        <v>50</v>
      </c>
      <c r="K133" s="288"/>
    </row>
    <row r="134" spans="2:11" s="1" customFormat="1" ht="15" customHeight="1">
      <c r="B134" s="285"/>
      <c r="C134" s="242" t="s">
        <v>1127</v>
      </c>
      <c r="D134" s="242"/>
      <c r="E134" s="242"/>
      <c r="F134" s="263" t="s">
        <v>1114</v>
      </c>
      <c r="G134" s="242"/>
      <c r="H134" s="242" t="s">
        <v>1148</v>
      </c>
      <c r="I134" s="242" t="s">
        <v>1110</v>
      </c>
      <c r="J134" s="242">
        <v>50</v>
      </c>
      <c r="K134" s="288"/>
    </row>
    <row r="135" spans="2:11" s="1" customFormat="1" ht="15" customHeight="1">
      <c r="B135" s="285"/>
      <c r="C135" s="242" t="s">
        <v>1133</v>
      </c>
      <c r="D135" s="242"/>
      <c r="E135" s="242"/>
      <c r="F135" s="263" t="s">
        <v>1114</v>
      </c>
      <c r="G135" s="242"/>
      <c r="H135" s="242" t="s">
        <v>1148</v>
      </c>
      <c r="I135" s="242" t="s">
        <v>1110</v>
      </c>
      <c r="J135" s="242">
        <v>50</v>
      </c>
      <c r="K135" s="288"/>
    </row>
    <row r="136" spans="2:11" s="1" customFormat="1" ht="15" customHeight="1">
      <c r="B136" s="285"/>
      <c r="C136" s="242" t="s">
        <v>1135</v>
      </c>
      <c r="D136" s="242"/>
      <c r="E136" s="242"/>
      <c r="F136" s="263" t="s">
        <v>1114</v>
      </c>
      <c r="G136" s="242"/>
      <c r="H136" s="242" t="s">
        <v>1148</v>
      </c>
      <c r="I136" s="242" t="s">
        <v>1110</v>
      </c>
      <c r="J136" s="242">
        <v>50</v>
      </c>
      <c r="K136" s="288"/>
    </row>
    <row r="137" spans="2:11" s="1" customFormat="1" ht="15" customHeight="1">
      <c r="B137" s="285"/>
      <c r="C137" s="242" t="s">
        <v>1136</v>
      </c>
      <c r="D137" s="242"/>
      <c r="E137" s="242"/>
      <c r="F137" s="263" t="s">
        <v>1114</v>
      </c>
      <c r="G137" s="242"/>
      <c r="H137" s="242" t="s">
        <v>1161</v>
      </c>
      <c r="I137" s="242" t="s">
        <v>1110</v>
      </c>
      <c r="J137" s="242">
        <v>255</v>
      </c>
      <c r="K137" s="288"/>
    </row>
    <row r="138" spans="2:11" s="1" customFormat="1" ht="15" customHeight="1">
      <c r="B138" s="285"/>
      <c r="C138" s="242" t="s">
        <v>1138</v>
      </c>
      <c r="D138" s="242"/>
      <c r="E138" s="242"/>
      <c r="F138" s="263" t="s">
        <v>1108</v>
      </c>
      <c r="G138" s="242"/>
      <c r="H138" s="242" t="s">
        <v>1162</v>
      </c>
      <c r="I138" s="242" t="s">
        <v>1140</v>
      </c>
      <c r="J138" s="242"/>
      <c r="K138" s="288"/>
    </row>
    <row r="139" spans="2:11" s="1" customFormat="1" ht="15" customHeight="1">
      <c r="B139" s="285"/>
      <c r="C139" s="242" t="s">
        <v>1141</v>
      </c>
      <c r="D139" s="242"/>
      <c r="E139" s="242"/>
      <c r="F139" s="263" t="s">
        <v>1108</v>
      </c>
      <c r="G139" s="242"/>
      <c r="H139" s="242" t="s">
        <v>1163</v>
      </c>
      <c r="I139" s="242" t="s">
        <v>1143</v>
      </c>
      <c r="J139" s="242"/>
      <c r="K139" s="288"/>
    </row>
    <row r="140" spans="2:11" s="1" customFormat="1" ht="15" customHeight="1">
      <c r="B140" s="285"/>
      <c r="C140" s="242" t="s">
        <v>1144</v>
      </c>
      <c r="D140" s="242"/>
      <c r="E140" s="242"/>
      <c r="F140" s="263" t="s">
        <v>1108</v>
      </c>
      <c r="G140" s="242"/>
      <c r="H140" s="242" t="s">
        <v>1144</v>
      </c>
      <c r="I140" s="242" t="s">
        <v>1143</v>
      </c>
      <c r="J140" s="242"/>
      <c r="K140" s="288"/>
    </row>
    <row r="141" spans="2:11" s="1" customFormat="1" ht="15" customHeight="1">
      <c r="B141" s="285"/>
      <c r="C141" s="242" t="s">
        <v>39</v>
      </c>
      <c r="D141" s="242"/>
      <c r="E141" s="242"/>
      <c r="F141" s="263" t="s">
        <v>1108</v>
      </c>
      <c r="G141" s="242"/>
      <c r="H141" s="242" t="s">
        <v>1164</v>
      </c>
      <c r="I141" s="242" t="s">
        <v>1143</v>
      </c>
      <c r="J141" s="242"/>
      <c r="K141" s="288"/>
    </row>
    <row r="142" spans="2:11" s="1" customFormat="1" ht="15" customHeight="1">
      <c r="B142" s="285"/>
      <c r="C142" s="242" t="s">
        <v>1165</v>
      </c>
      <c r="D142" s="242"/>
      <c r="E142" s="242"/>
      <c r="F142" s="263" t="s">
        <v>1108</v>
      </c>
      <c r="G142" s="242"/>
      <c r="H142" s="242" t="s">
        <v>1166</v>
      </c>
      <c r="I142" s="242" t="s">
        <v>1143</v>
      </c>
      <c r="J142" s="242"/>
      <c r="K142" s="288"/>
    </row>
    <row r="143" spans="2:11" s="1" customFormat="1" ht="15" customHeight="1">
      <c r="B143" s="289"/>
      <c r="C143" s="290"/>
      <c r="D143" s="290"/>
      <c r="E143" s="290"/>
      <c r="F143" s="290"/>
      <c r="G143" s="290"/>
      <c r="H143" s="290"/>
      <c r="I143" s="290"/>
      <c r="J143" s="290"/>
      <c r="K143" s="291"/>
    </row>
    <row r="144" spans="2:11" s="1" customFormat="1" ht="18.75" customHeight="1">
      <c r="B144" s="276"/>
      <c r="C144" s="276"/>
      <c r="D144" s="276"/>
      <c r="E144" s="276"/>
      <c r="F144" s="277"/>
      <c r="G144" s="276"/>
      <c r="H144" s="276"/>
      <c r="I144" s="276"/>
      <c r="J144" s="276"/>
      <c r="K144" s="276"/>
    </row>
    <row r="145" spans="2:11" s="1" customFormat="1" ht="18.75" customHeight="1">
      <c r="B145" s="249"/>
      <c r="C145" s="249"/>
      <c r="D145" s="249"/>
      <c r="E145" s="249"/>
      <c r="F145" s="249"/>
      <c r="G145" s="249"/>
      <c r="H145" s="249"/>
      <c r="I145" s="249"/>
      <c r="J145" s="249"/>
      <c r="K145" s="249"/>
    </row>
    <row r="146" spans="2:11" s="1" customFormat="1" ht="7.5" customHeight="1">
      <c r="B146" s="250"/>
      <c r="C146" s="251"/>
      <c r="D146" s="251"/>
      <c r="E146" s="251"/>
      <c r="F146" s="251"/>
      <c r="G146" s="251"/>
      <c r="H146" s="251"/>
      <c r="I146" s="251"/>
      <c r="J146" s="251"/>
      <c r="K146" s="252"/>
    </row>
    <row r="147" spans="2:11" s="1" customFormat="1" ht="45" customHeight="1">
      <c r="B147" s="253"/>
      <c r="C147" s="371" t="s">
        <v>1167</v>
      </c>
      <c r="D147" s="371"/>
      <c r="E147" s="371"/>
      <c r="F147" s="371"/>
      <c r="G147" s="371"/>
      <c r="H147" s="371"/>
      <c r="I147" s="371"/>
      <c r="J147" s="371"/>
      <c r="K147" s="254"/>
    </row>
    <row r="148" spans="2:11" s="1" customFormat="1" ht="17.25" customHeight="1">
      <c r="B148" s="253"/>
      <c r="C148" s="255" t="s">
        <v>1102</v>
      </c>
      <c r="D148" s="255"/>
      <c r="E148" s="255"/>
      <c r="F148" s="255" t="s">
        <v>1103</v>
      </c>
      <c r="G148" s="256"/>
      <c r="H148" s="255" t="s">
        <v>55</v>
      </c>
      <c r="I148" s="255" t="s">
        <v>58</v>
      </c>
      <c r="J148" s="255" t="s">
        <v>1104</v>
      </c>
      <c r="K148" s="254"/>
    </row>
    <row r="149" spans="2:11" s="1" customFormat="1" ht="17.25" customHeight="1">
      <c r="B149" s="253"/>
      <c r="C149" s="257" t="s">
        <v>1105</v>
      </c>
      <c r="D149" s="257"/>
      <c r="E149" s="257"/>
      <c r="F149" s="258" t="s">
        <v>1106</v>
      </c>
      <c r="G149" s="259"/>
      <c r="H149" s="257"/>
      <c r="I149" s="257"/>
      <c r="J149" s="257" t="s">
        <v>1107</v>
      </c>
      <c r="K149" s="254"/>
    </row>
    <row r="150" spans="2:11" s="1" customFormat="1" ht="5.25" customHeight="1">
      <c r="B150" s="265"/>
      <c r="C150" s="260"/>
      <c r="D150" s="260"/>
      <c r="E150" s="260"/>
      <c r="F150" s="260"/>
      <c r="G150" s="261"/>
      <c r="H150" s="260"/>
      <c r="I150" s="260"/>
      <c r="J150" s="260"/>
      <c r="K150" s="288"/>
    </row>
    <row r="151" spans="2:11" s="1" customFormat="1" ht="15" customHeight="1">
      <c r="B151" s="265"/>
      <c r="C151" s="292" t="s">
        <v>1111</v>
      </c>
      <c r="D151" s="242"/>
      <c r="E151" s="242"/>
      <c r="F151" s="293" t="s">
        <v>1108</v>
      </c>
      <c r="G151" s="242"/>
      <c r="H151" s="292" t="s">
        <v>1148</v>
      </c>
      <c r="I151" s="292" t="s">
        <v>1110</v>
      </c>
      <c r="J151" s="292">
        <v>120</v>
      </c>
      <c r="K151" s="288"/>
    </row>
    <row r="152" spans="2:11" s="1" customFormat="1" ht="15" customHeight="1">
      <c r="B152" s="265"/>
      <c r="C152" s="292" t="s">
        <v>1157</v>
      </c>
      <c r="D152" s="242"/>
      <c r="E152" s="242"/>
      <c r="F152" s="293" t="s">
        <v>1108</v>
      </c>
      <c r="G152" s="242"/>
      <c r="H152" s="292" t="s">
        <v>1168</v>
      </c>
      <c r="I152" s="292" t="s">
        <v>1110</v>
      </c>
      <c r="J152" s="292" t="s">
        <v>1159</v>
      </c>
      <c r="K152" s="288"/>
    </row>
    <row r="153" spans="2:11" s="1" customFormat="1" ht="15" customHeight="1">
      <c r="B153" s="265"/>
      <c r="C153" s="292" t="s">
        <v>1056</v>
      </c>
      <c r="D153" s="242"/>
      <c r="E153" s="242"/>
      <c r="F153" s="293" t="s">
        <v>1108</v>
      </c>
      <c r="G153" s="242"/>
      <c r="H153" s="292" t="s">
        <v>1169</v>
      </c>
      <c r="I153" s="292" t="s">
        <v>1110</v>
      </c>
      <c r="J153" s="292" t="s">
        <v>1159</v>
      </c>
      <c r="K153" s="288"/>
    </row>
    <row r="154" spans="2:11" s="1" customFormat="1" ht="15" customHeight="1">
      <c r="B154" s="265"/>
      <c r="C154" s="292" t="s">
        <v>1113</v>
      </c>
      <c r="D154" s="242"/>
      <c r="E154" s="242"/>
      <c r="F154" s="293" t="s">
        <v>1114</v>
      </c>
      <c r="G154" s="242"/>
      <c r="H154" s="292" t="s">
        <v>1148</v>
      </c>
      <c r="I154" s="292" t="s">
        <v>1110</v>
      </c>
      <c r="J154" s="292">
        <v>50</v>
      </c>
      <c r="K154" s="288"/>
    </row>
    <row r="155" spans="2:11" s="1" customFormat="1" ht="15" customHeight="1">
      <c r="B155" s="265"/>
      <c r="C155" s="292" t="s">
        <v>1116</v>
      </c>
      <c r="D155" s="242"/>
      <c r="E155" s="242"/>
      <c r="F155" s="293" t="s">
        <v>1108</v>
      </c>
      <c r="G155" s="242"/>
      <c r="H155" s="292" t="s">
        <v>1148</v>
      </c>
      <c r="I155" s="292" t="s">
        <v>1118</v>
      </c>
      <c r="J155" s="292"/>
      <c r="K155" s="288"/>
    </row>
    <row r="156" spans="2:11" s="1" customFormat="1" ht="15" customHeight="1">
      <c r="B156" s="265"/>
      <c r="C156" s="292" t="s">
        <v>1127</v>
      </c>
      <c r="D156" s="242"/>
      <c r="E156" s="242"/>
      <c r="F156" s="293" t="s">
        <v>1114</v>
      </c>
      <c r="G156" s="242"/>
      <c r="H156" s="292" t="s">
        <v>1148</v>
      </c>
      <c r="I156" s="292" t="s">
        <v>1110</v>
      </c>
      <c r="J156" s="292">
        <v>50</v>
      </c>
      <c r="K156" s="288"/>
    </row>
    <row r="157" spans="2:11" s="1" customFormat="1" ht="15" customHeight="1">
      <c r="B157" s="265"/>
      <c r="C157" s="292" t="s">
        <v>1135</v>
      </c>
      <c r="D157" s="242"/>
      <c r="E157" s="242"/>
      <c r="F157" s="293" t="s">
        <v>1114</v>
      </c>
      <c r="G157" s="242"/>
      <c r="H157" s="292" t="s">
        <v>1148</v>
      </c>
      <c r="I157" s="292" t="s">
        <v>1110</v>
      </c>
      <c r="J157" s="292">
        <v>50</v>
      </c>
      <c r="K157" s="288"/>
    </row>
    <row r="158" spans="2:11" s="1" customFormat="1" ht="15" customHeight="1">
      <c r="B158" s="265"/>
      <c r="C158" s="292" t="s">
        <v>1133</v>
      </c>
      <c r="D158" s="242"/>
      <c r="E158" s="242"/>
      <c r="F158" s="293" t="s">
        <v>1114</v>
      </c>
      <c r="G158" s="242"/>
      <c r="H158" s="292" t="s">
        <v>1148</v>
      </c>
      <c r="I158" s="292" t="s">
        <v>1110</v>
      </c>
      <c r="J158" s="292">
        <v>50</v>
      </c>
      <c r="K158" s="288"/>
    </row>
    <row r="159" spans="2:11" s="1" customFormat="1" ht="15" customHeight="1">
      <c r="B159" s="265"/>
      <c r="C159" s="292" t="s">
        <v>97</v>
      </c>
      <c r="D159" s="242"/>
      <c r="E159" s="242"/>
      <c r="F159" s="293" t="s">
        <v>1108</v>
      </c>
      <c r="G159" s="242"/>
      <c r="H159" s="292" t="s">
        <v>1170</v>
      </c>
      <c r="I159" s="292" t="s">
        <v>1110</v>
      </c>
      <c r="J159" s="292" t="s">
        <v>1171</v>
      </c>
      <c r="K159" s="288"/>
    </row>
    <row r="160" spans="2:11" s="1" customFormat="1" ht="15" customHeight="1">
      <c r="B160" s="265"/>
      <c r="C160" s="292" t="s">
        <v>1172</v>
      </c>
      <c r="D160" s="242"/>
      <c r="E160" s="242"/>
      <c r="F160" s="293" t="s">
        <v>1108</v>
      </c>
      <c r="G160" s="242"/>
      <c r="H160" s="292" t="s">
        <v>1173</v>
      </c>
      <c r="I160" s="292" t="s">
        <v>1143</v>
      </c>
      <c r="J160" s="292"/>
      <c r="K160" s="288"/>
    </row>
    <row r="161" spans="2:11" s="1" customFormat="1" ht="15" customHeight="1">
      <c r="B161" s="294"/>
      <c r="C161" s="274"/>
      <c r="D161" s="274"/>
      <c r="E161" s="274"/>
      <c r="F161" s="274"/>
      <c r="G161" s="274"/>
      <c r="H161" s="274"/>
      <c r="I161" s="274"/>
      <c r="J161" s="274"/>
      <c r="K161" s="295"/>
    </row>
    <row r="162" spans="2:11" s="1" customFormat="1" ht="18.75" customHeight="1">
      <c r="B162" s="276"/>
      <c r="C162" s="286"/>
      <c r="D162" s="286"/>
      <c r="E162" s="286"/>
      <c r="F162" s="296"/>
      <c r="G162" s="286"/>
      <c r="H162" s="286"/>
      <c r="I162" s="286"/>
      <c r="J162" s="286"/>
      <c r="K162" s="276"/>
    </row>
    <row r="163" spans="2:11" s="1" customFormat="1" ht="18.75" customHeight="1">
      <c r="B163" s="249"/>
      <c r="C163" s="249"/>
      <c r="D163" s="249"/>
      <c r="E163" s="249"/>
      <c r="F163" s="249"/>
      <c r="G163" s="249"/>
      <c r="H163" s="249"/>
      <c r="I163" s="249"/>
      <c r="J163" s="249"/>
      <c r="K163" s="249"/>
    </row>
    <row r="164" spans="2:11" s="1" customFormat="1" ht="7.5" customHeight="1">
      <c r="B164" s="231"/>
      <c r="C164" s="232"/>
      <c r="D164" s="232"/>
      <c r="E164" s="232"/>
      <c r="F164" s="232"/>
      <c r="G164" s="232"/>
      <c r="H164" s="232"/>
      <c r="I164" s="232"/>
      <c r="J164" s="232"/>
      <c r="K164" s="233"/>
    </row>
    <row r="165" spans="2:11" s="1" customFormat="1" ht="45" customHeight="1">
      <c r="B165" s="234"/>
      <c r="C165" s="369" t="s">
        <v>1174</v>
      </c>
      <c r="D165" s="369"/>
      <c r="E165" s="369"/>
      <c r="F165" s="369"/>
      <c r="G165" s="369"/>
      <c r="H165" s="369"/>
      <c r="I165" s="369"/>
      <c r="J165" s="369"/>
      <c r="K165" s="235"/>
    </row>
    <row r="166" spans="2:11" s="1" customFormat="1" ht="17.25" customHeight="1">
      <c r="B166" s="234"/>
      <c r="C166" s="255" t="s">
        <v>1102</v>
      </c>
      <c r="D166" s="255"/>
      <c r="E166" s="255"/>
      <c r="F166" s="255" t="s">
        <v>1103</v>
      </c>
      <c r="G166" s="297"/>
      <c r="H166" s="298" t="s">
        <v>55</v>
      </c>
      <c r="I166" s="298" t="s">
        <v>58</v>
      </c>
      <c r="J166" s="255" t="s">
        <v>1104</v>
      </c>
      <c r="K166" s="235"/>
    </row>
    <row r="167" spans="2:11" s="1" customFormat="1" ht="17.25" customHeight="1">
      <c r="B167" s="236"/>
      <c r="C167" s="257" t="s">
        <v>1105</v>
      </c>
      <c r="D167" s="257"/>
      <c r="E167" s="257"/>
      <c r="F167" s="258" t="s">
        <v>1106</v>
      </c>
      <c r="G167" s="299"/>
      <c r="H167" s="300"/>
      <c r="I167" s="300"/>
      <c r="J167" s="257" t="s">
        <v>1107</v>
      </c>
      <c r="K167" s="237"/>
    </row>
    <row r="168" spans="2:11" s="1" customFormat="1" ht="5.25" customHeight="1">
      <c r="B168" s="265"/>
      <c r="C168" s="260"/>
      <c r="D168" s="260"/>
      <c r="E168" s="260"/>
      <c r="F168" s="260"/>
      <c r="G168" s="261"/>
      <c r="H168" s="260"/>
      <c r="I168" s="260"/>
      <c r="J168" s="260"/>
      <c r="K168" s="288"/>
    </row>
    <row r="169" spans="2:11" s="1" customFormat="1" ht="15" customHeight="1">
      <c r="B169" s="265"/>
      <c r="C169" s="242" t="s">
        <v>1111</v>
      </c>
      <c r="D169" s="242"/>
      <c r="E169" s="242"/>
      <c r="F169" s="263" t="s">
        <v>1108</v>
      </c>
      <c r="G169" s="242"/>
      <c r="H169" s="242" t="s">
        <v>1148</v>
      </c>
      <c r="I169" s="242" t="s">
        <v>1110</v>
      </c>
      <c r="J169" s="242">
        <v>120</v>
      </c>
      <c r="K169" s="288"/>
    </row>
    <row r="170" spans="2:11" s="1" customFormat="1" ht="15" customHeight="1">
      <c r="B170" s="265"/>
      <c r="C170" s="242" t="s">
        <v>1157</v>
      </c>
      <c r="D170" s="242"/>
      <c r="E170" s="242"/>
      <c r="F170" s="263" t="s">
        <v>1108</v>
      </c>
      <c r="G170" s="242"/>
      <c r="H170" s="242" t="s">
        <v>1158</v>
      </c>
      <c r="I170" s="242" t="s">
        <v>1110</v>
      </c>
      <c r="J170" s="242" t="s">
        <v>1159</v>
      </c>
      <c r="K170" s="288"/>
    </row>
    <row r="171" spans="2:11" s="1" customFormat="1" ht="15" customHeight="1">
      <c r="B171" s="265"/>
      <c r="C171" s="242" t="s">
        <v>1056</v>
      </c>
      <c r="D171" s="242"/>
      <c r="E171" s="242"/>
      <c r="F171" s="263" t="s">
        <v>1108</v>
      </c>
      <c r="G171" s="242"/>
      <c r="H171" s="242" t="s">
        <v>1175</v>
      </c>
      <c r="I171" s="242" t="s">
        <v>1110</v>
      </c>
      <c r="J171" s="242" t="s">
        <v>1159</v>
      </c>
      <c r="K171" s="288"/>
    </row>
    <row r="172" spans="2:11" s="1" customFormat="1" ht="15" customHeight="1">
      <c r="B172" s="265"/>
      <c r="C172" s="242" t="s">
        <v>1113</v>
      </c>
      <c r="D172" s="242"/>
      <c r="E172" s="242"/>
      <c r="F172" s="263" t="s">
        <v>1114</v>
      </c>
      <c r="G172" s="242"/>
      <c r="H172" s="242" t="s">
        <v>1175</v>
      </c>
      <c r="I172" s="242" t="s">
        <v>1110</v>
      </c>
      <c r="J172" s="242">
        <v>50</v>
      </c>
      <c r="K172" s="288"/>
    </row>
    <row r="173" spans="2:11" s="1" customFormat="1" ht="15" customHeight="1">
      <c r="B173" s="265"/>
      <c r="C173" s="242" t="s">
        <v>1116</v>
      </c>
      <c r="D173" s="242"/>
      <c r="E173" s="242"/>
      <c r="F173" s="263" t="s">
        <v>1108</v>
      </c>
      <c r="G173" s="242"/>
      <c r="H173" s="242" t="s">
        <v>1175</v>
      </c>
      <c r="I173" s="242" t="s">
        <v>1118</v>
      </c>
      <c r="J173" s="242"/>
      <c r="K173" s="288"/>
    </row>
    <row r="174" spans="2:11" s="1" customFormat="1" ht="15" customHeight="1">
      <c r="B174" s="265"/>
      <c r="C174" s="242" t="s">
        <v>1127</v>
      </c>
      <c r="D174" s="242"/>
      <c r="E174" s="242"/>
      <c r="F174" s="263" t="s">
        <v>1114</v>
      </c>
      <c r="G174" s="242"/>
      <c r="H174" s="242" t="s">
        <v>1175</v>
      </c>
      <c r="I174" s="242" t="s">
        <v>1110</v>
      </c>
      <c r="J174" s="242">
        <v>50</v>
      </c>
      <c r="K174" s="288"/>
    </row>
    <row r="175" spans="2:11" s="1" customFormat="1" ht="15" customHeight="1">
      <c r="B175" s="265"/>
      <c r="C175" s="242" t="s">
        <v>1135</v>
      </c>
      <c r="D175" s="242"/>
      <c r="E175" s="242"/>
      <c r="F175" s="263" t="s">
        <v>1114</v>
      </c>
      <c r="G175" s="242"/>
      <c r="H175" s="242" t="s">
        <v>1175</v>
      </c>
      <c r="I175" s="242" t="s">
        <v>1110</v>
      </c>
      <c r="J175" s="242">
        <v>50</v>
      </c>
      <c r="K175" s="288"/>
    </row>
    <row r="176" spans="2:11" s="1" customFormat="1" ht="15" customHeight="1">
      <c r="B176" s="265"/>
      <c r="C176" s="242" t="s">
        <v>1133</v>
      </c>
      <c r="D176" s="242"/>
      <c r="E176" s="242"/>
      <c r="F176" s="263" t="s">
        <v>1114</v>
      </c>
      <c r="G176" s="242"/>
      <c r="H176" s="242" t="s">
        <v>1175</v>
      </c>
      <c r="I176" s="242" t="s">
        <v>1110</v>
      </c>
      <c r="J176" s="242">
        <v>50</v>
      </c>
      <c r="K176" s="288"/>
    </row>
    <row r="177" spans="2:11" s="1" customFormat="1" ht="15" customHeight="1">
      <c r="B177" s="265"/>
      <c r="C177" s="242" t="s">
        <v>110</v>
      </c>
      <c r="D177" s="242"/>
      <c r="E177" s="242"/>
      <c r="F177" s="263" t="s">
        <v>1108</v>
      </c>
      <c r="G177" s="242"/>
      <c r="H177" s="242" t="s">
        <v>1176</v>
      </c>
      <c r="I177" s="242" t="s">
        <v>1177</v>
      </c>
      <c r="J177" s="242"/>
      <c r="K177" s="288"/>
    </row>
    <row r="178" spans="2:11" s="1" customFormat="1" ht="15" customHeight="1">
      <c r="B178" s="265"/>
      <c r="C178" s="242" t="s">
        <v>58</v>
      </c>
      <c r="D178" s="242"/>
      <c r="E178" s="242"/>
      <c r="F178" s="263" t="s">
        <v>1108</v>
      </c>
      <c r="G178" s="242"/>
      <c r="H178" s="242" t="s">
        <v>1178</v>
      </c>
      <c r="I178" s="242" t="s">
        <v>1179</v>
      </c>
      <c r="J178" s="242">
        <v>1</v>
      </c>
      <c r="K178" s="288"/>
    </row>
    <row r="179" spans="2:11" s="1" customFormat="1" ht="15" customHeight="1">
      <c r="B179" s="265"/>
      <c r="C179" s="242" t="s">
        <v>54</v>
      </c>
      <c r="D179" s="242"/>
      <c r="E179" s="242"/>
      <c r="F179" s="263" t="s">
        <v>1108</v>
      </c>
      <c r="G179" s="242"/>
      <c r="H179" s="242" t="s">
        <v>1180</v>
      </c>
      <c r="I179" s="242" t="s">
        <v>1110</v>
      </c>
      <c r="J179" s="242">
        <v>20</v>
      </c>
      <c r="K179" s="288"/>
    </row>
    <row r="180" spans="2:11" s="1" customFormat="1" ht="15" customHeight="1">
      <c r="B180" s="265"/>
      <c r="C180" s="242" t="s">
        <v>55</v>
      </c>
      <c r="D180" s="242"/>
      <c r="E180" s="242"/>
      <c r="F180" s="263" t="s">
        <v>1108</v>
      </c>
      <c r="G180" s="242"/>
      <c r="H180" s="242" t="s">
        <v>1181</v>
      </c>
      <c r="I180" s="242" t="s">
        <v>1110</v>
      </c>
      <c r="J180" s="242">
        <v>255</v>
      </c>
      <c r="K180" s="288"/>
    </row>
    <row r="181" spans="2:11" s="1" customFormat="1" ht="15" customHeight="1">
      <c r="B181" s="265"/>
      <c r="C181" s="242" t="s">
        <v>111</v>
      </c>
      <c r="D181" s="242"/>
      <c r="E181" s="242"/>
      <c r="F181" s="263" t="s">
        <v>1108</v>
      </c>
      <c r="G181" s="242"/>
      <c r="H181" s="242" t="s">
        <v>1072</v>
      </c>
      <c r="I181" s="242" t="s">
        <v>1110</v>
      </c>
      <c r="J181" s="242">
        <v>10</v>
      </c>
      <c r="K181" s="288"/>
    </row>
    <row r="182" spans="2:11" s="1" customFormat="1" ht="15" customHeight="1">
      <c r="B182" s="265"/>
      <c r="C182" s="242" t="s">
        <v>112</v>
      </c>
      <c r="D182" s="242"/>
      <c r="E182" s="242"/>
      <c r="F182" s="263" t="s">
        <v>1108</v>
      </c>
      <c r="G182" s="242"/>
      <c r="H182" s="242" t="s">
        <v>1182</v>
      </c>
      <c r="I182" s="242" t="s">
        <v>1143</v>
      </c>
      <c r="J182" s="242"/>
      <c r="K182" s="288"/>
    </row>
    <row r="183" spans="2:11" s="1" customFormat="1" ht="15" customHeight="1">
      <c r="B183" s="265"/>
      <c r="C183" s="242" t="s">
        <v>1183</v>
      </c>
      <c r="D183" s="242"/>
      <c r="E183" s="242"/>
      <c r="F183" s="263" t="s">
        <v>1108</v>
      </c>
      <c r="G183" s="242"/>
      <c r="H183" s="242" t="s">
        <v>1184</v>
      </c>
      <c r="I183" s="242" t="s">
        <v>1143</v>
      </c>
      <c r="J183" s="242"/>
      <c r="K183" s="288"/>
    </row>
    <row r="184" spans="2:11" s="1" customFormat="1" ht="15" customHeight="1">
      <c r="B184" s="265"/>
      <c r="C184" s="242" t="s">
        <v>1172</v>
      </c>
      <c r="D184" s="242"/>
      <c r="E184" s="242"/>
      <c r="F184" s="263" t="s">
        <v>1108</v>
      </c>
      <c r="G184" s="242"/>
      <c r="H184" s="242" t="s">
        <v>1185</v>
      </c>
      <c r="I184" s="242" t="s">
        <v>1143</v>
      </c>
      <c r="J184" s="242"/>
      <c r="K184" s="288"/>
    </row>
    <row r="185" spans="2:11" s="1" customFormat="1" ht="15" customHeight="1">
      <c r="B185" s="265"/>
      <c r="C185" s="242" t="s">
        <v>114</v>
      </c>
      <c r="D185" s="242"/>
      <c r="E185" s="242"/>
      <c r="F185" s="263" t="s">
        <v>1114</v>
      </c>
      <c r="G185" s="242"/>
      <c r="H185" s="242" t="s">
        <v>1186</v>
      </c>
      <c r="I185" s="242" t="s">
        <v>1110</v>
      </c>
      <c r="J185" s="242">
        <v>50</v>
      </c>
      <c r="K185" s="288"/>
    </row>
    <row r="186" spans="2:11" s="1" customFormat="1" ht="15" customHeight="1">
      <c r="B186" s="265"/>
      <c r="C186" s="242" t="s">
        <v>1187</v>
      </c>
      <c r="D186" s="242"/>
      <c r="E186" s="242"/>
      <c r="F186" s="263" t="s">
        <v>1114</v>
      </c>
      <c r="G186" s="242"/>
      <c r="H186" s="242" t="s">
        <v>1188</v>
      </c>
      <c r="I186" s="242" t="s">
        <v>1189</v>
      </c>
      <c r="J186" s="242"/>
      <c r="K186" s="288"/>
    </row>
    <row r="187" spans="2:11" s="1" customFormat="1" ht="15" customHeight="1">
      <c r="B187" s="265"/>
      <c r="C187" s="242" t="s">
        <v>1190</v>
      </c>
      <c r="D187" s="242"/>
      <c r="E187" s="242"/>
      <c r="F187" s="263" t="s">
        <v>1114</v>
      </c>
      <c r="G187" s="242"/>
      <c r="H187" s="242" t="s">
        <v>1191</v>
      </c>
      <c r="I187" s="242" t="s">
        <v>1189</v>
      </c>
      <c r="J187" s="242"/>
      <c r="K187" s="288"/>
    </row>
    <row r="188" spans="2:11" s="1" customFormat="1" ht="15" customHeight="1">
      <c r="B188" s="265"/>
      <c r="C188" s="242" t="s">
        <v>1192</v>
      </c>
      <c r="D188" s="242"/>
      <c r="E188" s="242"/>
      <c r="F188" s="263" t="s">
        <v>1114</v>
      </c>
      <c r="G188" s="242"/>
      <c r="H188" s="242" t="s">
        <v>1193</v>
      </c>
      <c r="I188" s="242" t="s">
        <v>1189</v>
      </c>
      <c r="J188" s="242"/>
      <c r="K188" s="288"/>
    </row>
    <row r="189" spans="2:11" s="1" customFormat="1" ht="15" customHeight="1">
      <c r="B189" s="265"/>
      <c r="C189" s="301" t="s">
        <v>1194</v>
      </c>
      <c r="D189" s="242"/>
      <c r="E189" s="242"/>
      <c r="F189" s="263" t="s">
        <v>1114</v>
      </c>
      <c r="G189" s="242"/>
      <c r="H189" s="242" t="s">
        <v>1195</v>
      </c>
      <c r="I189" s="242" t="s">
        <v>1196</v>
      </c>
      <c r="J189" s="302" t="s">
        <v>1197</v>
      </c>
      <c r="K189" s="288"/>
    </row>
    <row r="190" spans="2:11" s="16" customFormat="1" ht="15" customHeight="1">
      <c r="B190" s="303"/>
      <c r="C190" s="304" t="s">
        <v>1198</v>
      </c>
      <c r="D190" s="305"/>
      <c r="E190" s="305"/>
      <c r="F190" s="306" t="s">
        <v>1114</v>
      </c>
      <c r="G190" s="305"/>
      <c r="H190" s="305" t="s">
        <v>1199</v>
      </c>
      <c r="I190" s="305" t="s">
        <v>1196</v>
      </c>
      <c r="J190" s="307" t="s">
        <v>1197</v>
      </c>
      <c r="K190" s="308"/>
    </row>
    <row r="191" spans="2:11" s="1" customFormat="1" ht="15" customHeight="1">
      <c r="B191" s="265"/>
      <c r="C191" s="301" t="s">
        <v>43</v>
      </c>
      <c r="D191" s="242"/>
      <c r="E191" s="242"/>
      <c r="F191" s="263" t="s">
        <v>1108</v>
      </c>
      <c r="G191" s="242"/>
      <c r="H191" s="239" t="s">
        <v>1200</v>
      </c>
      <c r="I191" s="242" t="s">
        <v>1201</v>
      </c>
      <c r="J191" s="242"/>
      <c r="K191" s="288"/>
    </row>
    <row r="192" spans="2:11" s="1" customFormat="1" ht="15" customHeight="1">
      <c r="B192" s="265"/>
      <c r="C192" s="301" t="s">
        <v>1202</v>
      </c>
      <c r="D192" s="242"/>
      <c r="E192" s="242"/>
      <c r="F192" s="263" t="s">
        <v>1108</v>
      </c>
      <c r="G192" s="242"/>
      <c r="H192" s="242" t="s">
        <v>1203</v>
      </c>
      <c r="I192" s="242" t="s">
        <v>1143</v>
      </c>
      <c r="J192" s="242"/>
      <c r="K192" s="288"/>
    </row>
    <row r="193" spans="2:11" s="1" customFormat="1" ht="15" customHeight="1">
      <c r="B193" s="265"/>
      <c r="C193" s="301" t="s">
        <v>1204</v>
      </c>
      <c r="D193" s="242"/>
      <c r="E193" s="242"/>
      <c r="F193" s="263" t="s">
        <v>1108</v>
      </c>
      <c r="G193" s="242"/>
      <c r="H193" s="242" t="s">
        <v>1205</v>
      </c>
      <c r="I193" s="242" t="s">
        <v>1143</v>
      </c>
      <c r="J193" s="242"/>
      <c r="K193" s="288"/>
    </row>
    <row r="194" spans="2:11" s="1" customFormat="1" ht="15" customHeight="1">
      <c r="B194" s="265"/>
      <c r="C194" s="301" t="s">
        <v>1206</v>
      </c>
      <c r="D194" s="242"/>
      <c r="E194" s="242"/>
      <c r="F194" s="263" t="s">
        <v>1114</v>
      </c>
      <c r="G194" s="242"/>
      <c r="H194" s="242" t="s">
        <v>1207</v>
      </c>
      <c r="I194" s="242" t="s">
        <v>1143</v>
      </c>
      <c r="J194" s="242"/>
      <c r="K194" s="288"/>
    </row>
    <row r="195" spans="2:11" s="1" customFormat="1" ht="15" customHeight="1">
      <c r="B195" s="294"/>
      <c r="C195" s="309"/>
      <c r="D195" s="274"/>
      <c r="E195" s="274"/>
      <c r="F195" s="274"/>
      <c r="G195" s="274"/>
      <c r="H195" s="274"/>
      <c r="I195" s="274"/>
      <c r="J195" s="274"/>
      <c r="K195" s="295"/>
    </row>
    <row r="196" spans="2:11" s="1" customFormat="1" ht="18.75" customHeight="1">
      <c r="B196" s="276"/>
      <c r="C196" s="286"/>
      <c r="D196" s="286"/>
      <c r="E196" s="286"/>
      <c r="F196" s="296"/>
      <c r="G196" s="286"/>
      <c r="H196" s="286"/>
      <c r="I196" s="286"/>
      <c r="J196" s="286"/>
      <c r="K196" s="276"/>
    </row>
    <row r="197" spans="2:11" s="1" customFormat="1" ht="18.75" customHeight="1">
      <c r="B197" s="276"/>
      <c r="C197" s="286"/>
      <c r="D197" s="286"/>
      <c r="E197" s="286"/>
      <c r="F197" s="296"/>
      <c r="G197" s="286"/>
      <c r="H197" s="286"/>
      <c r="I197" s="286"/>
      <c r="J197" s="286"/>
      <c r="K197" s="276"/>
    </row>
    <row r="198" spans="2:11" s="1" customFormat="1" ht="18.75" customHeight="1">
      <c r="B198" s="249"/>
      <c r="C198" s="249"/>
      <c r="D198" s="249"/>
      <c r="E198" s="249"/>
      <c r="F198" s="249"/>
      <c r="G198" s="249"/>
      <c r="H198" s="249"/>
      <c r="I198" s="249"/>
      <c r="J198" s="249"/>
      <c r="K198" s="249"/>
    </row>
    <row r="199" spans="2:11" s="1" customFormat="1" ht="13.5">
      <c r="B199" s="231"/>
      <c r="C199" s="232"/>
      <c r="D199" s="232"/>
      <c r="E199" s="232"/>
      <c r="F199" s="232"/>
      <c r="G199" s="232"/>
      <c r="H199" s="232"/>
      <c r="I199" s="232"/>
      <c r="J199" s="232"/>
      <c r="K199" s="233"/>
    </row>
    <row r="200" spans="2:11" s="1" customFormat="1" ht="21">
      <c r="B200" s="234"/>
      <c r="C200" s="369" t="s">
        <v>1208</v>
      </c>
      <c r="D200" s="369"/>
      <c r="E200" s="369"/>
      <c r="F200" s="369"/>
      <c r="G200" s="369"/>
      <c r="H200" s="369"/>
      <c r="I200" s="369"/>
      <c r="J200" s="369"/>
      <c r="K200" s="235"/>
    </row>
    <row r="201" spans="2:11" s="1" customFormat="1" ht="25.5" customHeight="1">
      <c r="B201" s="234"/>
      <c r="C201" s="310" t="s">
        <v>1209</v>
      </c>
      <c r="D201" s="310"/>
      <c r="E201" s="310"/>
      <c r="F201" s="310" t="s">
        <v>1210</v>
      </c>
      <c r="G201" s="311"/>
      <c r="H201" s="372" t="s">
        <v>1211</v>
      </c>
      <c r="I201" s="372"/>
      <c r="J201" s="372"/>
      <c r="K201" s="235"/>
    </row>
    <row r="202" spans="2:11" s="1" customFormat="1" ht="5.25" customHeight="1">
      <c r="B202" s="265"/>
      <c r="C202" s="260"/>
      <c r="D202" s="260"/>
      <c r="E202" s="260"/>
      <c r="F202" s="260"/>
      <c r="G202" s="286"/>
      <c r="H202" s="260"/>
      <c r="I202" s="260"/>
      <c r="J202" s="260"/>
      <c r="K202" s="288"/>
    </row>
    <row r="203" spans="2:11" s="1" customFormat="1" ht="15" customHeight="1">
      <c r="B203" s="265"/>
      <c r="C203" s="242" t="s">
        <v>1201</v>
      </c>
      <c r="D203" s="242"/>
      <c r="E203" s="242"/>
      <c r="F203" s="263" t="s">
        <v>44</v>
      </c>
      <c r="G203" s="242"/>
      <c r="H203" s="373" t="s">
        <v>1212</v>
      </c>
      <c r="I203" s="373"/>
      <c r="J203" s="373"/>
      <c r="K203" s="288"/>
    </row>
    <row r="204" spans="2:11" s="1" customFormat="1" ht="15" customHeight="1">
      <c r="B204" s="265"/>
      <c r="C204" s="242"/>
      <c r="D204" s="242"/>
      <c r="E204" s="242"/>
      <c r="F204" s="263" t="s">
        <v>45</v>
      </c>
      <c r="G204" s="242"/>
      <c r="H204" s="373" t="s">
        <v>1213</v>
      </c>
      <c r="I204" s="373"/>
      <c r="J204" s="373"/>
      <c r="K204" s="288"/>
    </row>
    <row r="205" spans="2:11" s="1" customFormat="1" ht="15" customHeight="1">
      <c r="B205" s="265"/>
      <c r="C205" s="242"/>
      <c r="D205" s="242"/>
      <c r="E205" s="242"/>
      <c r="F205" s="263" t="s">
        <v>48</v>
      </c>
      <c r="G205" s="242"/>
      <c r="H205" s="373" t="s">
        <v>1214</v>
      </c>
      <c r="I205" s="373"/>
      <c r="J205" s="373"/>
      <c r="K205" s="288"/>
    </row>
    <row r="206" spans="2:11" s="1" customFormat="1" ht="15" customHeight="1">
      <c r="B206" s="265"/>
      <c r="C206" s="242"/>
      <c r="D206" s="242"/>
      <c r="E206" s="242"/>
      <c r="F206" s="263" t="s">
        <v>46</v>
      </c>
      <c r="G206" s="242"/>
      <c r="H206" s="373" t="s">
        <v>1215</v>
      </c>
      <c r="I206" s="373"/>
      <c r="J206" s="373"/>
      <c r="K206" s="288"/>
    </row>
    <row r="207" spans="2:11" s="1" customFormat="1" ht="15" customHeight="1">
      <c r="B207" s="265"/>
      <c r="C207" s="242"/>
      <c r="D207" s="242"/>
      <c r="E207" s="242"/>
      <c r="F207" s="263" t="s">
        <v>47</v>
      </c>
      <c r="G207" s="242"/>
      <c r="H207" s="373" t="s">
        <v>1216</v>
      </c>
      <c r="I207" s="373"/>
      <c r="J207" s="373"/>
      <c r="K207" s="288"/>
    </row>
    <row r="208" spans="2:11" s="1" customFormat="1" ht="15" customHeight="1">
      <c r="B208" s="265"/>
      <c r="C208" s="242"/>
      <c r="D208" s="242"/>
      <c r="E208" s="242"/>
      <c r="F208" s="263"/>
      <c r="G208" s="242"/>
      <c r="H208" s="242"/>
      <c r="I208" s="242"/>
      <c r="J208" s="242"/>
      <c r="K208" s="288"/>
    </row>
    <row r="209" spans="2:11" s="1" customFormat="1" ht="15" customHeight="1">
      <c r="B209" s="265"/>
      <c r="C209" s="242" t="s">
        <v>1155</v>
      </c>
      <c r="D209" s="242"/>
      <c r="E209" s="242"/>
      <c r="F209" s="263" t="s">
        <v>80</v>
      </c>
      <c r="G209" s="242"/>
      <c r="H209" s="373" t="s">
        <v>1217</v>
      </c>
      <c r="I209" s="373"/>
      <c r="J209" s="373"/>
      <c r="K209" s="288"/>
    </row>
    <row r="210" spans="2:11" s="1" customFormat="1" ht="15" customHeight="1">
      <c r="B210" s="265"/>
      <c r="C210" s="242"/>
      <c r="D210" s="242"/>
      <c r="E210" s="242"/>
      <c r="F210" s="263" t="s">
        <v>1050</v>
      </c>
      <c r="G210" s="242"/>
      <c r="H210" s="373" t="s">
        <v>1051</v>
      </c>
      <c r="I210" s="373"/>
      <c r="J210" s="373"/>
      <c r="K210" s="288"/>
    </row>
    <row r="211" spans="2:11" s="1" customFormat="1" ht="15" customHeight="1">
      <c r="B211" s="265"/>
      <c r="C211" s="242"/>
      <c r="D211" s="242"/>
      <c r="E211" s="242"/>
      <c r="F211" s="263" t="s">
        <v>1048</v>
      </c>
      <c r="G211" s="242"/>
      <c r="H211" s="373" t="s">
        <v>1218</v>
      </c>
      <c r="I211" s="373"/>
      <c r="J211" s="373"/>
      <c r="K211" s="288"/>
    </row>
    <row r="212" spans="2:11" s="1" customFormat="1" ht="15" customHeight="1">
      <c r="B212" s="312"/>
      <c r="C212" s="242"/>
      <c r="D212" s="242"/>
      <c r="E212" s="242"/>
      <c r="F212" s="263" t="s">
        <v>1052</v>
      </c>
      <c r="G212" s="301"/>
      <c r="H212" s="374" t="s">
        <v>1053</v>
      </c>
      <c r="I212" s="374"/>
      <c r="J212" s="374"/>
      <c r="K212" s="313"/>
    </row>
    <row r="213" spans="2:11" s="1" customFormat="1" ht="15" customHeight="1">
      <c r="B213" s="312"/>
      <c r="C213" s="242"/>
      <c r="D213" s="242"/>
      <c r="E213" s="242"/>
      <c r="F213" s="263" t="s">
        <v>1054</v>
      </c>
      <c r="G213" s="301"/>
      <c r="H213" s="374" t="s">
        <v>1219</v>
      </c>
      <c r="I213" s="374"/>
      <c r="J213" s="374"/>
      <c r="K213" s="313"/>
    </row>
    <row r="214" spans="2:11" s="1" customFormat="1" ht="15" customHeight="1">
      <c r="B214" s="312"/>
      <c r="C214" s="242"/>
      <c r="D214" s="242"/>
      <c r="E214" s="242"/>
      <c r="F214" s="263"/>
      <c r="G214" s="301"/>
      <c r="H214" s="292"/>
      <c r="I214" s="292"/>
      <c r="J214" s="292"/>
      <c r="K214" s="313"/>
    </row>
    <row r="215" spans="2:11" s="1" customFormat="1" ht="15" customHeight="1">
      <c r="B215" s="312"/>
      <c r="C215" s="242" t="s">
        <v>1179</v>
      </c>
      <c r="D215" s="242"/>
      <c r="E215" s="242"/>
      <c r="F215" s="263">
        <v>1</v>
      </c>
      <c r="G215" s="301"/>
      <c r="H215" s="374" t="s">
        <v>1220</v>
      </c>
      <c r="I215" s="374"/>
      <c r="J215" s="374"/>
      <c r="K215" s="313"/>
    </row>
    <row r="216" spans="2:11" s="1" customFormat="1" ht="15" customHeight="1">
      <c r="B216" s="312"/>
      <c r="C216" s="242"/>
      <c r="D216" s="242"/>
      <c r="E216" s="242"/>
      <c r="F216" s="263">
        <v>2</v>
      </c>
      <c r="G216" s="301"/>
      <c r="H216" s="374" t="s">
        <v>1221</v>
      </c>
      <c r="I216" s="374"/>
      <c r="J216" s="374"/>
      <c r="K216" s="313"/>
    </row>
    <row r="217" spans="2:11" s="1" customFormat="1" ht="15" customHeight="1">
      <c r="B217" s="312"/>
      <c r="C217" s="242"/>
      <c r="D217" s="242"/>
      <c r="E217" s="242"/>
      <c r="F217" s="263">
        <v>3</v>
      </c>
      <c r="G217" s="301"/>
      <c r="H217" s="374" t="s">
        <v>1222</v>
      </c>
      <c r="I217" s="374"/>
      <c r="J217" s="374"/>
      <c r="K217" s="313"/>
    </row>
    <row r="218" spans="2:11" s="1" customFormat="1" ht="15" customHeight="1">
      <c r="B218" s="312"/>
      <c r="C218" s="242"/>
      <c r="D218" s="242"/>
      <c r="E218" s="242"/>
      <c r="F218" s="263">
        <v>4</v>
      </c>
      <c r="G218" s="301"/>
      <c r="H218" s="374" t="s">
        <v>1223</v>
      </c>
      <c r="I218" s="374"/>
      <c r="J218" s="374"/>
      <c r="K218" s="313"/>
    </row>
    <row r="219" spans="2:11" s="1" customFormat="1" ht="12.75" customHeight="1">
      <c r="B219" s="314"/>
      <c r="C219" s="315"/>
      <c r="D219" s="315"/>
      <c r="E219" s="315"/>
      <c r="F219" s="315"/>
      <c r="G219" s="315"/>
      <c r="H219" s="315"/>
      <c r="I219" s="315"/>
      <c r="J219" s="315"/>
      <c r="K219" s="316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BK17a - Biokoridor BK17a ...</vt:lpstr>
      <vt:lpstr>BC10 - Biocentrum BC10 (o...</vt:lpstr>
      <vt:lpstr>BK17b - Biokoridor BK17b ...</vt:lpstr>
      <vt:lpstr>BK16d - Biokoridor BK16d ...</vt:lpstr>
      <vt:lpstr>Pokyny pro vyplnění</vt:lpstr>
      <vt:lpstr>'BC10 - Biocentrum BC10 (o...'!Názvy_tisku</vt:lpstr>
      <vt:lpstr>'BK16d - Biokoridor BK16d ...'!Názvy_tisku</vt:lpstr>
      <vt:lpstr>'BK17a - Biokoridor BK17a ...'!Názvy_tisku</vt:lpstr>
      <vt:lpstr>'BK17b - Biokoridor BK17b ...'!Názvy_tisku</vt:lpstr>
      <vt:lpstr>'Rekapitulace stavby'!Názvy_tisku</vt:lpstr>
      <vt:lpstr>'BC10 - Biocentrum BC10 (o...'!Oblast_tisku</vt:lpstr>
      <vt:lpstr>'BK16d - Biokoridor BK16d ...'!Oblast_tisku</vt:lpstr>
      <vt:lpstr>'BK17a - Biokoridor BK17a ...'!Oblast_tisku</vt:lpstr>
      <vt:lpstr>'BK17b - Biokoridor BK17b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Hájek</dc:creator>
  <cp:lastModifiedBy>Chválová Marika Ing.</cp:lastModifiedBy>
  <dcterms:created xsi:type="dcterms:W3CDTF">2024-06-16T08:42:51Z</dcterms:created>
  <dcterms:modified xsi:type="dcterms:W3CDTF">2024-07-10T08:28:59Z</dcterms:modified>
</cp:coreProperties>
</file>